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khter.V\Desktop\"/>
    </mc:Choice>
  </mc:AlternateContent>
  <bookViews>
    <workbookView xWindow="0" yWindow="0" windowWidth="28800" windowHeight="12435"/>
  </bookViews>
  <sheets>
    <sheet name="ОК" sheetId="1" r:id="rId1"/>
  </sheets>
  <calcPr calcId="152511"/>
  <extLst>
    <ext uri="GoogleSheetsCustomDataVersion1">
      <go:sheetsCustomData xmlns:go="http://customooxmlschemas.google.com/" r:id="rId5" roundtripDataSignature="AMtx7mhJTAhh5CMhyqgzUuFXs8z4YvMV6Q=="/>
    </ext>
  </extLst>
</workbook>
</file>

<file path=xl/calcChain.xml><?xml version="1.0" encoding="utf-8"?>
<calcChain xmlns="http://schemas.openxmlformats.org/spreadsheetml/2006/main">
  <c r="E64" i="1" l="1"/>
  <c r="E8" i="1" l="1"/>
  <c r="E7" i="1"/>
  <c r="D62" i="1" l="1"/>
  <c r="D61" i="1"/>
  <c r="D60" i="1"/>
  <c r="E59" i="1"/>
  <c r="D57" i="1"/>
  <c r="E56" i="1" s="1"/>
  <c r="D55" i="1"/>
  <c r="D54" i="1"/>
  <c r="D51" i="1"/>
  <c r="D50" i="1"/>
  <c r="D49" i="1"/>
  <c r="E47" i="1"/>
  <c r="D45" i="1"/>
  <c r="D42" i="1"/>
  <c r="D35" i="1"/>
  <c r="E34" i="1" s="1"/>
  <c r="D33" i="1"/>
  <c r="D24" i="1"/>
  <c r="D23" i="1"/>
  <c r="D21" i="1"/>
  <c r="D20" i="1"/>
  <c r="D19" i="1"/>
  <c r="E17" i="1" s="1"/>
  <c r="D18" i="1"/>
  <c r="E9" i="1"/>
  <c r="D9" i="1"/>
  <c r="F8" i="1"/>
  <c r="D7" i="1"/>
  <c r="E48" i="1" l="1"/>
  <c r="D11" i="1"/>
  <c r="E39" i="1"/>
  <c r="E72" i="1" s="1"/>
  <c r="E53" i="1"/>
  <c r="F9" i="1"/>
  <c r="D63" i="1"/>
  <c r="F7" i="1"/>
  <c r="F11" i="1" s="1"/>
</calcChain>
</file>

<file path=xl/comments1.xml><?xml version="1.0" encoding="utf-8"?>
<comments xmlns="http://schemas.openxmlformats.org/spreadsheetml/2006/main">
  <authors>
    <author/>
  </authors>
  <commentList>
    <comment ref="C32" authorId="0" shapeId="0">
      <text>
        <r>
          <rPr>
            <sz val="11"/>
            <color theme="1"/>
            <rFont val="Calibri"/>
            <scheme val="minor"/>
          </rPr>
          <t>======
ID#AAAAkFLUl0I
Автор    (2022-11-16 12:51:28)
Журнал «Управление многоквартирным домом»</t>
        </r>
      </text>
    </comment>
    <comment ref="D55" authorId="0" shapeId="0">
      <text>
        <r>
          <rPr>
            <sz val="11"/>
            <color theme="1"/>
            <rFont val="Calibri"/>
            <scheme val="minor"/>
          </rPr>
          <t>======
ID#AAAAkFLUl0M
Автор    (2022-11-16 12:51:28)
300 000,00 фильтра для корп 10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azMzoqapzUGuwqio937gn78a5mA=="/>
    </ext>
  </extLst>
</comments>
</file>

<file path=xl/sharedStrings.xml><?xml version="1.0" encoding="utf-8"?>
<sst xmlns="http://schemas.openxmlformats.org/spreadsheetml/2006/main" count="73" uniqueCount="72">
  <si>
    <t>ПРОЕКТ СМЕТЫ ДОХОДОВ И РАСХОДОВ  ТСЖ "ПОКРОВСКИЙ БЕРЕГ" НА 2023 ГОД</t>
  </si>
  <si>
    <t>№ п/п</t>
  </si>
  <si>
    <t>Доходы</t>
  </si>
  <si>
    <t>Площадь                                    (кв.м)</t>
  </si>
  <si>
    <t>Тариф  (руб/кв.м)</t>
  </si>
  <si>
    <t>Доходы по тарифу (руб.)</t>
  </si>
  <si>
    <t>Резервный фонд за 2022 год (на р/с)</t>
  </si>
  <si>
    <t>Взносы на содержание и тех. обсл. 1-5,10 корпус (жилые и нежилые)</t>
  </si>
  <si>
    <t>Взносы на содержание и тех. обсл. 6-9 корпус (таунхаусы)</t>
  </si>
  <si>
    <t>Взносы на содержание и тех. обсл. машиномест 1-5,10 корпус</t>
  </si>
  <si>
    <t>Доходы от предпринимательской деятельности (провайдеры аренда)</t>
  </si>
  <si>
    <t>ИТОГО ДОХОДЫ</t>
  </si>
  <si>
    <t>Наименование расходов</t>
  </si>
  <si>
    <t>План на 2023 год</t>
  </si>
  <si>
    <t>АДМИНИСТРАТИВНО-УПРАВЛЕНЧЕСКИЕ РАСХОДЫ</t>
  </si>
  <si>
    <t>Заработная плата АУП</t>
  </si>
  <si>
    <t>Отчисление страховых взносов с фонда заработной платы + НДФЛ</t>
  </si>
  <si>
    <t>Юридическое сопровождение</t>
  </si>
  <si>
    <t>Эксплуатационные расходы на офис ТСЖ</t>
  </si>
  <si>
    <t>Расходы на услуги связи</t>
  </si>
  <si>
    <t>Сопровождение компьютерных программ</t>
  </si>
  <si>
    <t>Обслуживание сайта, ГИС ЖКХ</t>
  </si>
  <si>
    <t>Почтовые расходы</t>
  </si>
  <si>
    <t>Оплата государственной пошлины</t>
  </si>
  <si>
    <t>Налоги (УСН+транспортный налог)</t>
  </si>
  <si>
    <t>Аудиторские услуги</t>
  </si>
  <si>
    <t>Услуги банка</t>
  </si>
  <si>
    <t>Ежегодная аттестация сотрудников по правилам безопасности</t>
  </si>
  <si>
    <t>Премиальный фонд</t>
  </si>
  <si>
    <t>Правовая поддержка (Журнал Актион)</t>
  </si>
  <si>
    <t>Аренда офиса+ коммунальные платежи</t>
  </si>
  <si>
    <t>ЛИФТОВОЕ ХОЗЯЙСТВО</t>
  </si>
  <si>
    <t>Техническая эксплуатация лифтов</t>
  </si>
  <si>
    <t>Страхование лифтов</t>
  </si>
  <si>
    <t>Ежегодное техническое освидетельствование лифтов</t>
  </si>
  <si>
    <t>Ремонт лифтового оборудования</t>
  </si>
  <si>
    <t>САНИТАРНОЕ СОДЕРЖАНИЕ ЗДАНИЙ И ТЕРРИТОРИИ. ОЗЕЛЕНЕНИЕ.</t>
  </si>
  <si>
    <t xml:space="preserve">Дератизация и дезинсекция </t>
  </si>
  <si>
    <t>Комплексный химический анализ для программы производственного контроля  качества воды</t>
  </si>
  <si>
    <t>Материалы и инвентарь для озеленения поселка</t>
  </si>
  <si>
    <t>Компенсация использования личного транспорта для доставки материалов</t>
  </si>
  <si>
    <t>Приобретение противогололедных средств</t>
  </si>
  <si>
    <t>Приобретение расходных материалов для трактора, тех. обслуживание трактора</t>
  </si>
  <si>
    <t>ВЫВОЗ СНЕГА ЗИМОЙ</t>
  </si>
  <si>
    <t>Услуги специалиста -высотника по очистке снега и наледи со скатных кровель зданий в зимний период</t>
  </si>
  <si>
    <t>ОБСЛУЖИВАНИЕ СИСТЕМ БЕЗОПАСНОСТИ</t>
  </si>
  <si>
    <t>Комплексное техническое обслуживание систем ОПС (охранно-пожарной сигнализации)</t>
  </si>
  <si>
    <t>Ремонт систем ОПС (охранно-пожарной сигнализации)</t>
  </si>
  <si>
    <t>HY70p6en</t>
  </si>
  <si>
    <t>Комплексное техническое обслуживание и текущий ремонт систем: СКУД (контроля и управления доступом)</t>
  </si>
  <si>
    <t>Техническое обслуживание систем  охранного теленаблюдения</t>
  </si>
  <si>
    <t>ТЕКУЩИЙ РЕМОНТ ИНЖЕНЕРНЫХ СИСТЕМ ЭНЕРГОСНАБЖЕНИЯ , ТЕПЛО И ВОДОСНАБЖЕНИЯ</t>
  </si>
  <si>
    <t>Приобретение материалов для текущего ремонта и обслуживание электрооборудования комплекса</t>
  </si>
  <si>
    <t>Приобретение материалов для текущего ремонта и обслуживание ГВС, ХВС, канализации, дренажных систем комплекса</t>
  </si>
  <si>
    <t>ТЕКУЩИЙ РЕМОНТ ОБЩЕГО ИМУЩЕСТВА КОМПЛЕКСА</t>
  </si>
  <si>
    <t xml:space="preserve">Приобретение материалов для текущего ремонта и восстановления малых архитектурных форм и элементов благоустройства </t>
  </si>
  <si>
    <t>ТЕКУЩИЙ РЕМОНТ ВЕНТИЛЯЦИИ</t>
  </si>
  <si>
    <t>Комплекс услуг по уборке зданий и территории , эксплуатации инженерных и охранных систем</t>
  </si>
  <si>
    <t>Услуги по контролю соблюдения правил проживания и внутреннего распорядка на Объекте</t>
  </si>
  <si>
    <t>Комплекс услуг оказываемых по эксплуатации и ТО инженерных систем и оборудования на принимаемом в эксплуатацию объекте</t>
  </si>
  <si>
    <t>Работы по комплексной уборке территорий, уход за зелеными насаждениями, вынос ТБО</t>
  </si>
  <si>
    <t>Работы по комплексной уборке мест общего пользования (подъездов)</t>
  </si>
  <si>
    <t>ПРОЧИЕ РАСХОДЫ</t>
  </si>
  <si>
    <t>Резервный фонд</t>
  </si>
  <si>
    <t>Резерв на аварийные и  непредвиденные расходы</t>
  </si>
  <si>
    <t>Новогодние праздники</t>
  </si>
  <si>
    <t>ИТОГО РАСХОДЫ</t>
  </si>
  <si>
    <t>Долги по взносам, платежам , пеням</t>
  </si>
  <si>
    <t>Ремонт фасада корпус 5</t>
  </si>
  <si>
    <t>Ремонт фасада корпус 10</t>
  </si>
  <si>
    <t xml:space="preserve">Приобретение трактора в лизинг </t>
  </si>
  <si>
    <t>Детский городок и спортивная площадка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</si>
</sst>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rgb="FF000000"/>
      <name val="Calibri"/>
    </font>
    <font>
      <sz val="14"/>
      <color rgb="FF000000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b/>
      <i/>
      <sz val="14"/>
      <color rgb="FF000000"/>
      <name val="Calibri"/>
    </font>
    <font>
      <i/>
      <sz val="14"/>
      <color rgb="FF000000"/>
      <name val="Calibri"/>
    </font>
    <font>
      <sz val="14"/>
      <color theme="1"/>
      <name val="Calibri"/>
    </font>
    <font>
      <sz val="11"/>
      <color theme="1"/>
      <name val="Calibri"/>
      <scheme val="minor"/>
    </font>
    <font>
      <sz val="10"/>
      <color rgb="FF000000"/>
      <name val="Calibri"/>
    </font>
    <font>
      <b/>
      <i/>
      <sz val="9"/>
      <color rgb="FF000000"/>
      <name val="Calibri"/>
    </font>
    <font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" fontId="1" fillId="0" borderId="0" xfId="0" applyNumberFormat="1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3" fillId="0" borderId="7" xfId="0" applyNumberFormat="1" applyFont="1" applyBorder="1" applyAlignment="1">
      <alignment wrapText="1"/>
    </xf>
    <xf numFmtId="0" fontId="3" fillId="0" borderId="8" xfId="0" applyFont="1" applyBorder="1" applyAlignment="1"/>
    <xf numFmtId="4" fontId="4" fillId="0" borderId="0" xfId="0" applyNumberFormat="1" applyFont="1" applyAlignment="1"/>
    <xf numFmtId="0" fontId="1" fillId="0" borderId="2" xfId="0" applyFont="1" applyBorder="1" applyAlignment="1"/>
    <xf numFmtId="0" fontId="2" fillId="0" borderId="9" xfId="0" applyFont="1" applyBorder="1" applyAlignment="1"/>
    <xf numFmtId="4" fontId="2" fillId="0" borderId="10" xfId="0" applyNumberFormat="1" applyFont="1" applyBorder="1" applyAlignment="1"/>
    <xf numFmtId="0" fontId="1" fillId="0" borderId="9" xfId="0" applyFont="1" applyBorder="1" applyAlignment="1"/>
    <xf numFmtId="4" fontId="5" fillId="0" borderId="0" xfId="0" applyNumberFormat="1" applyFont="1" applyAlignment="1"/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3" fillId="0" borderId="0" xfId="0" applyNumberFormat="1" applyFont="1" applyAlignment="1"/>
    <xf numFmtId="0" fontId="3" fillId="0" borderId="0" xfId="0" applyFont="1" applyAlignment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8" fillId="3" borderId="15" xfId="0" applyFont="1" applyFill="1" applyBorder="1" applyAlignment="1"/>
    <xf numFmtId="4" fontId="7" fillId="3" borderId="16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/>
    <xf numFmtId="4" fontId="9" fillId="3" borderId="6" xfId="0" applyNumberFormat="1" applyFont="1" applyFill="1" applyBorder="1" applyAlignment="1">
      <alignment horizontal="center"/>
    </xf>
    <xf numFmtId="0" fontId="3" fillId="3" borderId="7" xfId="0" applyFont="1" applyFill="1" applyBorder="1" applyAlignment="1"/>
    <xf numFmtId="4" fontId="3" fillId="3" borderId="6" xfId="0" applyNumberFormat="1" applyFont="1" applyFill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3" borderId="17" xfId="0" applyFont="1" applyFill="1" applyBorder="1" applyAlignment="1"/>
    <xf numFmtId="4" fontId="7" fillId="3" borderId="7" xfId="0" applyNumberFormat="1" applyFont="1" applyFill="1" applyBorder="1" applyAlignment="1">
      <alignment horizontal="center" vertical="center"/>
    </xf>
    <xf numFmtId="0" fontId="8" fillId="3" borderId="17" xfId="0" applyFont="1" applyFill="1" applyBorder="1" applyAlignment="1"/>
    <xf numFmtId="4" fontId="7" fillId="3" borderId="7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8" fillId="3" borderId="6" xfId="0" applyFont="1" applyFill="1" applyBorder="1" applyAlignment="1"/>
    <xf numFmtId="4" fontId="3" fillId="3" borderId="6" xfId="0" applyNumberFormat="1" applyFont="1" applyFill="1" applyBorder="1" applyAlignment="1">
      <alignment horizontal="center" vertical="center"/>
    </xf>
    <xf numFmtId="0" fontId="10" fillId="0" borderId="0" xfId="0" applyFont="1"/>
    <xf numFmtId="4" fontId="7" fillId="3" borderId="18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4" fontId="3" fillId="3" borderId="7" xfId="0" applyNumberFormat="1" applyFont="1" applyFill="1" applyBorder="1" applyAlignment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wrapText="1"/>
    </xf>
    <xf numFmtId="4" fontId="3" fillId="3" borderId="20" xfId="0" applyNumberFormat="1" applyFont="1" applyFill="1" applyBorder="1" applyAlignment="1">
      <alignment horizontal="center"/>
    </xf>
    <xf numFmtId="0" fontId="3" fillId="3" borderId="21" xfId="0" applyFont="1" applyFill="1" applyBorder="1" applyAlignment="1"/>
    <xf numFmtId="0" fontId="3" fillId="0" borderId="2" xfId="0" applyFont="1" applyBorder="1" applyAlignment="1"/>
    <xf numFmtId="0" fontId="2" fillId="0" borderId="3" xfId="0" applyFont="1" applyBorder="1" applyAlignment="1">
      <alignment horizontal="left" vertical="center" wrapText="1"/>
    </xf>
    <xf numFmtId="0" fontId="3" fillId="3" borderId="3" xfId="0" applyFont="1" applyFill="1" applyBorder="1" applyAlignment="1"/>
    <xf numFmtId="0" fontId="11" fillId="0" borderId="0" xfId="0" applyFont="1" applyAlignment="1"/>
    <xf numFmtId="4" fontId="12" fillId="2" borderId="17" xfId="0" applyNumberFormat="1" applyFont="1" applyFill="1" applyBorder="1" applyAlignment="1"/>
    <xf numFmtId="4" fontId="3" fillId="0" borderId="0" xfId="0" applyNumberFormat="1" applyFont="1" applyAlignment="1">
      <alignment wrapText="1"/>
    </xf>
    <xf numFmtId="1" fontId="1" fillId="0" borderId="0" xfId="0" applyNumberFormat="1" applyFont="1" applyAlignment="1"/>
    <xf numFmtId="0" fontId="13" fillId="2" borderId="17" xfId="0" applyFont="1" applyFill="1" applyBorder="1" applyAlignment="1"/>
    <xf numFmtId="0" fontId="0" fillId="0" borderId="0" xfId="0" applyFont="1" applyAlignment="1"/>
    <xf numFmtId="4" fontId="2" fillId="0" borderId="22" xfId="0" applyNumberFormat="1" applyFont="1" applyBorder="1" applyAlignment="1"/>
    <xf numFmtId="4" fontId="2" fillId="3" borderId="2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10" fontId="2" fillId="2" borderId="12" xfId="0" applyNumberFormat="1" applyFont="1" applyFill="1" applyBorder="1" applyAlignment="1">
      <alignment horizontal="center" vertical="center"/>
    </xf>
    <xf numFmtId="0" fontId="6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93"/>
  <sheetViews>
    <sheetView tabSelected="1" topLeftCell="A4" workbookViewId="0">
      <selection activeCell="G22" sqref="G22"/>
    </sheetView>
  </sheetViews>
  <sheetFormatPr defaultColWidth="14.42578125" defaultRowHeight="15" customHeight="1" x14ac:dyDescent="0.25"/>
  <cols>
    <col min="1" max="1" width="1.7109375" customWidth="1"/>
    <col min="2" max="2" width="8" customWidth="1"/>
    <col min="3" max="3" width="49.140625" customWidth="1"/>
    <col min="4" max="4" width="18.28515625" customWidth="1"/>
    <col min="5" max="5" width="17.85546875" customWidth="1"/>
    <col min="6" max="6" width="19.7109375" customWidth="1"/>
    <col min="7" max="7" width="24" customWidth="1"/>
    <col min="8" max="8" width="17.5703125" customWidth="1"/>
    <col min="9" max="9" width="23.7109375" customWidth="1"/>
    <col min="10" max="10" width="17.42578125" customWidth="1"/>
    <col min="11" max="11" width="18.85546875" customWidth="1"/>
    <col min="12" max="26" width="8" customWidth="1"/>
  </cols>
  <sheetData>
    <row r="1" spans="2:11" x14ac:dyDescent="0.25">
      <c r="F1" s="1"/>
    </row>
    <row r="2" spans="2:11" ht="18.75" customHeight="1" x14ac:dyDescent="0.3">
      <c r="B2" s="61" t="s">
        <v>0</v>
      </c>
      <c r="C2" s="62"/>
      <c r="D2" s="62"/>
      <c r="E2" s="62"/>
      <c r="F2" s="62"/>
    </row>
    <row r="3" spans="2:11" ht="19.5" customHeight="1" x14ac:dyDescent="0.3">
      <c r="B3" s="2"/>
      <c r="C3" s="2"/>
      <c r="D3" s="2"/>
      <c r="F3" s="1"/>
    </row>
    <row r="4" spans="2:11" ht="38.25" customHeight="1" x14ac:dyDescent="0.25">
      <c r="B4" s="3" t="s">
        <v>1</v>
      </c>
      <c r="C4" s="4" t="s">
        <v>2</v>
      </c>
      <c r="D4" s="5" t="s">
        <v>3</v>
      </c>
      <c r="E4" s="5" t="s">
        <v>4</v>
      </c>
      <c r="F4" s="6" t="s">
        <v>5</v>
      </c>
      <c r="H4" s="7"/>
    </row>
    <row r="5" spans="2:11" ht="23.25" customHeight="1" x14ac:dyDescent="0.3">
      <c r="B5" s="8">
        <v>1</v>
      </c>
      <c r="C5" s="9" t="s">
        <v>6</v>
      </c>
      <c r="D5" s="10"/>
      <c r="E5" s="10"/>
      <c r="F5" s="11">
        <v>1500000</v>
      </c>
      <c r="G5" s="1"/>
    </row>
    <row r="6" spans="2:11" s="58" customFormat="1" ht="23.25" customHeight="1" x14ac:dyDescent="0.3">
      <c r="B6" s="8"/>
      <c r="C6" s="9" t="s">
        <v>67</v>
      </c>
      <c r="D6" s="10"/>
      <c r="E6" s="10"/>
      <c r="F6" s="11">
        <v>5824847.79</v>
      </c>
      <c r="G6" s="1"/>
    </row>
    <row r="7" spans="2:11" ht="39.75" customHeight="1" x14ac:dyDescent="0.3">
      <c r="B7" s="8">
        <v>2</v>
      </c>
      <c r="C7" s="9" t="s">
        <v>7</v>
      </c>
      <c r="D7" s="10">
        <f>5982.7+318.2+12.6+6582.4+395.3+4.6+6566.7+402.5+4.8+5926.9+336.8+4.4+400.3+6638.5+4.6+4818.1+18.4+8267.2</f>
        <v>46685</v>
      </c>
      <c r="E7" s="10">
        <f>77.54+5.26+19.02</f>
        <v>101.82000000000001</v>
      </c>
      <c r="F7" s="11">
        <f>D7*E7*12</f>
        <v>57041600.400000006</v>
      </c>
      <c r="G7" s="1"/>
    </row>
    <row r="8" spans="2:11" ht="38.25" customHeight="1" x14ac:dyDescent="0.3">
      <c r="B8" s="12">
        <v>3</v>
      </c>
      <c r="C8" s="9" t="s">
        <v>8</v>
      </c>
      <c r="D8" s="10">
        <v>6540.6</v>
      </c>
      <c r="E8" s="10">
        <f>51+3.2+4.09</f>
        <v>58.290000000000006</v>
      </c>
      <c r="F8" s="11">
        <f>D8*E8*12-0.8</f>
        <v>4575018.0880000014</v>
      </c>
      <c r="G8" s="1"/>
      <c r="I8" s="13"/>
    </row>
    <row r="9" spans="2:11" ht="42" customHeight="1" x14ac:dyDescent="0.3">
      <c r="B9" s="12">
        <v>4</v>
      </c>
      <c r="C9" s="9" t="s">
        <v>9</v>
      </c>
      <c r="D9" s="10">
        <f>493.7+608.2+618.9+520.4+578.3+1362.9</f>
        <v>4182.3999999999996</v>
      </c>
      <c r="E9" s="10">
        <f>71.11+4.65+0.24</f>
        <v>76</v>
      </c>
      <c r="F9" s="11">
        <f>D9*E9*12</f>
        <v>3814348.7999999998</v>
      </c>
      <c r="G9" s="1"/>
      <c r="I9" s="1"/>
      <c r="J9" s="1"/>
      <c r="K9" s="1"/>
    </row>
    <row r="10" spans="2:11" ht="37.5" customHeight="1" x14ac:dyDescent="0.3">
      <c r="B10" s="12">
        <v>5</v>
      </c>
      <c r="C10" s="9" t="s">
        <v>10</v>
      </c>
      <c r="D10" s="10"/>
      <c r="E10" s="10"/>
      <c r="F10" s="11">
        <v>60000</v>
      </c>
      <c r="G10" s="1"/>
      <c r="H10" s="1"/>
      <c r="I10" s="1"/>
      <c r="J10" s="1"/>
      <c r="K10" s="1"/>
    </row>
    <row r="11" spans="2:11" ht="26.25" customHeight="1" x14ac:dyDescent="0.3">
      <c r="B11" s="14"/>
      <c r="C11" s="15" t="s">
        <v>11</v>
      </c>
      <c r="D11" s="16">
        <f>SUM(D7:D10)</f>
        <v>57408</v>
      </c>
      <c r="E11" s="17"/>
      <c r="F11" s="59">
        <f>SUM(F5:F10)</f>
        <v>72815815.078000009</v>
      </c>
      <c r="G11" s="13"/>
      <c r="H11" s="18"/>
      <c r="I11" s="13"/>
      <c r="J11" s="1"/>
    </row>
    <row r="12" spans="2:11" ht="15.75" customHeight="1" x14ac:dyDescent="0.25">
      <c r="F12" s="1"/>
      <c r="G12" s="13"/>
      <c r="H12" s="18"/>
      <c r="I12" s="13"/>
    </row>
    <row r="13" spans="2:11" ht="15.75" customHeight="1" x14ac:dyDescent="0.25">
      <c r="F13" s="1"/>
      <c r="G13" s="13"/>
      <c r="H13" s="18"/>
      <c r="I13" s="13"/>
    </row>
    <row r="14" spans="2:11" x14ac:dyDescent="0.25">
      <c r="F14" s="1"/>
      <c r="H14" s="1"/>
      <c r="I14" s="1"/>
    </row>
    <row r="15" spans="2:11" ht="15.75" customHeight="1" x14ac:dyDescent="0.25">
      <c r="F15" s="1"/>
      <c r="G15" s="1"/>
      <c r="H15" s="1"/>
      <c r="I15" s="1"/>
      <c r="J15" s="1"/>
    </row>
    <row r="16" spans="2:11" ht="38.25" customHeight="1" x14ac:dyDescent="0.3">
      <c r="B16" s="19" t="s">
        <v>1</v>
      </c>
      <c r="C16" s="20" t="s">
        <v>12</v>
      </c>
      <c r="D16" s="63" t="s">
        <v>13</v>
      </c>
      <c r="E16" s="64"/>
      <c r="F16" s="1"/>
      <c r="G16" s="1"/>
      <c r="H16" s="1"/>
      <c r="I16" s="1"/>
      <c r="J16" s="21"/>
    </row>
    <row r="17" spans="1:26" ht="43.5" customHeight="1" x14ac:dyDescent="0.3">
      <c r="A17" s="22"/>
      <c r="B17" s="23">
        <v>1</v>
      </c>
      <c r="C17" s="24" t="s">
        <v>14</v>
      </c>
      <c r="D17" s="25"/>
      <c r="E17" s="26">
        <f>SUM(D18:D33)</f>
        <v>11357620.4</v>
      </c>
      <c r="F17" s="1"/>
      <c r="G17" s="1"/>
      <c r="H17" s="1"/>
      <c r="I17" s="21"/>
      <c r="J17" s="22"/>
      <c r="K17" s="21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43.5" customHeight="1" x14ac:dyDescent="0.3">
      <c r="A18" s="22"/>
      <c r="B18" s="27">
        <v>1.1000000000000001</v>
      </c>
      <c r="C18" s="28" t="s">
        <v>15</v>
      </c>
      <c r="D18" s="29">
        <f>4723900</f>
        <v>4723900</v>
      </c>
      <c r="E18" s="30"/>
      <c r="F18" s="1"/>
      <c r="G18" s="1"/>
      <c r="H18" s="1"/>
      <c r="I18" s="21"/>
      <c r="J18" s="22"/>
      <c r="K18" s="21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43.5" customHeight="1" x14ac:dyDescent="0.3">
      <c r="A19" s="22"/>
      <c r="B19" s="27">
        <v>1.2</v>
      </c>
      <c r="C19" s="9" t="s">
        <v>16</v>
      </c>
      <c r="D19" s="29">
        <f>2345600</f>
        <v>2345600</v>
      </c>
      <c r="E19" s="30"/>
      <c r="F19" s="1"/>
      <c r="G19" s="1"/>
      <c r="H19" s="1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9.25" customHeight="1" x14ac:dyDescent="0.3">
      <c r="A20" s="22"/>
      <c r="B20" s="27">
        <v>1.3</v>
      </c>
      <c r="C20" s="9" t="s">
        <v>17</v>
      </c>
      <c r="D20" s="31">
        <f>903230</f>
        <v>903230</v>
      </c>
      <c r="E20" s="30"/>
      <c r="F20" s="1"/>
      <c r="G20" s="1"/>
      <c r="H20" s="1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43.5" customHeight="1" x14ac:dyDescent="0.3">
      <c r="A21" s="22"/>
      <c r="B21" s="27">
        <v>1.4</v>
      </c>
      <c r="C21" s="9" t="s">
        <v>18</v>
      </c>
      <c r="D21" s="31">
        <f>200000+2576.4</f>
        <v>202576.4</v>
      </c>
      <c r="E21" s="30"/>
      <c r="F21" s="1"/>
      <c r="G21" s="1"/>
      <c r="H21" s="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43.5" customHeight="1" x14ac:dyDescent="0.3">
      <c r="A22" s="22"/>
      <c r="B22" s="27">
        <v>1.5</v>
      </c>
      <c r="C22" s="28" t="s">
        <v>19</v>
      </c>
      <c r="D22" s="31">
        <v>35000</v>
      </c>
      <c r="E22" s="30"/>
      <c r="F22" s="1"/>
      <c r="G22" s="1"/>
      <c r="H22" s="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43.5" customHeight="1" x14ac:dyDescent="0.3">
      <c r="A23" s="22"/>
      <c r="B23" s="27">
        <v>1.6</v>
      </c>
      <c r="C23" s="9" t="s">
        <v>20</v>
      </c>
      <c r="D23" s="31">
        <f>(6000*12)+34000+11000+10000+3000</f>
        <v>130000</v>
      </c>
      <c r="E23" s="30"/>
      <c r="F23" s="1"/>
      <c r="G23" s="1"/>
      <c r="H23" s="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43.5" customHeight="1" x14ac:dyDescent="0.3">
      <c r="A24" s="22"/>
      <c r="B24" s="27">
        <v>1.7</v>
      </c>
      <c r="C24" s="28" t="s">
        <v>21</v>
      </c>
      <c r="D24" s="31">
        <f>(3000*12)+7900+8000</f>
        <v>51900</v>
      </c>
      <c r="E24" s="30"/>
      <c r="F24" s="1"/>
      <c r="G24" s="1"/>
      <c r="H24" s="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43.5" customHeight="1" x14ac:dyDescent="0.3">
      <c r="A25" s="22"/>
      <c r="B25" s="27">
        <v>1.8</v>
      </c>
      <c r="C25" s="28" t="s">
        <v>22</v>
      </c>
      <c r="D25" s="31">
        <v>40000</v>
      </c>
      <c r="E25" s="30"/>
      <c r="F25" s="1"/>
      <c r="G25" s="1"/>
      <c r="H25" s="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43.5" customHeight="1" x14ac:dyDescent="0.3">
      <c r="A26" s="22"/>
      <c r="B26" s="27">
        <v>1.9</v>
      </c>
      <c r="C26" s="9" t="s">
        <v>23</v>
      </c>
      <c r="D26" s="31">
        <v>180000</v>
      </c>
      <c r="E26" s="30"/>
      <c r="F26" s="1"/>
      <c r="G26" s="1"/>
      <c r="H26" s="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43.5" customHeight="1" x14ac:dyDescent="0.3">
      <c r="A27" s="22"/>
      <c r="B27" s="32">
        <v>1.1000000000000001</v>
      </c>
      <c r="C27" s="28" t="s">
        <v>24</v>
      </c>
      <c r="D27" s="31">
        <v>10000</v>
      </c>
      <c r="E27" s="30"/>
      <c r="F27" s="1"/>
      <c r="G27" s="1"/>
      <c r="H27" s="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43.5" customHeight="1" x14ac:dyDescent="0.3">
      <c r="A28" s="22"/>
      <c r="B28" s="32">
        <v>1.1100000000000001</v>
      </c>
      <c r="C28" s="28" t="s">
        <v>25</v>
      </c>
      <c r="D28" s="31">
        <v>150000</v>
      </c>
      <c r="E28" s="30"/>
      <c r="F28" s="1"/>
      <c r="G28" s="1"/>
      <c r="H28" s="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43.5" customHeight="1" x14ac:dyDescent="0.3">
      <c r="A29" s="22"/>
      <c r="B29" s="32">
        <v>1.1200000000000001</v>
      </c>
      <c r="C29" s="28" t="s">
        <v>26</v>
      </c>
      <c r="D29" s="31">
        <v>300000</v>
      </c>
      <c r="E29" s="30"/>
      <c r="F29" s="1"/>
      <c r="G29" s="1"/>
      <c r="H29" s="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43.5" customHeight="1" x14ac:dyDescent="0.3">
      <c r="A30" s="22"/>
      <c r="B30" s="32">
        <v>1.1299999999999999</v>
      </c>
      <c r="C30" s="9" t="s">
        <v>27</v>
      </c>
      <c r="D30" s="31">
        <v>27000</v>
      </c>
      <c r="E30" s="30"/>
      <c r="F30" s="1"/>
      <c r="G30" s="1"/>
      <c r="H30" s="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43.5" customHeight="1" x14ac:dyDescent="0.3">
      <c r="A31" s="22"/>
      <c r="B31" s="32">
        <v>1.1399999999999999</v>
      </c>
      <c r="C31" s="9" t="s">
        <v>28</v>
      </c>
      <c r="D31" s="31">
        <v>589130</v>
      </c>
      <c r="E31" s="30"/>
      <c r="F31" s="1"/>
      <c r="G31" s="1"/>
      <c r="H31" s="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43.5" customHeight="1" x14ac:dyDescent="0.3">
      <c r="A32" s="22"/>
      <c r="B32" s="32">
        <v>1.1499999999999999</v>
      </c>
      <c r="C32" s="9" t="s">
        <v>29</v>
      </c>
      <c r="D32" s="31">
        <v>28380</v>
      </c>
      <c r="E32" s="30"/>
      <c r="F32" s="1"/>
      <c r="G32" s="1"/>
      <c r="H32" s="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43.5" customHeight="1" x14ac:dyDescent="0.3">
      <c r="A33" s="22"/>
      <c r="B33" s="32">
        <v>1.1599999999999999</v>
      </c>
      <c r="C33" s="9" t="s">
        <v>30</v>
      </c>
      <c r="D33" s="31">
        <f>136742*12</f>
        <v>1640904</v>
      </c>
      <c r="E33" s="30"/>
      <c r="F33" s="1"/>
      <c r="G33" s="1"/>
      <c r="H33" s="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43.5" customHeight="1" x14ac:dyDescent="0.3">
      <c r="A34" s="22"/>
      <c r="B34" s="33">
        <v>2</v>
      </c>
      <c r="C34" s="34" t="s">
        <v>31</v>
      </c>
      <c r="D34" s="35"/>
      <c r="E34" s="36">
        <f>SUM(D35:D38)</f>
        <v>1777949.84</v>
      </c>
      <c r="F34" s="1"/>
      <c r="G34" s="1"/>
      <c r="H34" s="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8.5" customHeight="1" x14ac:dyDescent="0.3">
      <c r="A35" s="22"/>
      <c r="B35" s="27">
        <v>2.1</v>
      </c>
      <c r="C35" s="28" t="s">
        <v>32</v>
      </c>
      <c r="D35" s="29">
        <f>(88416+7248.23)*12</f>
        <v>1147970.76</v>
      </c>
      <c r="E35" s="30"/>
      <c r="F35" s="1"/>
      <c r="G35" s="1"/>
      <c r="H35" s="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7" customHeight="1" x14ac:dyDescent="0.3">
      <c r="A36" s="22"/>
      <c r="B36" s="27">
        <v>2.2000000000000002</v>
      </c>
      <c r="C36" s="28" t="s">
        <v>33</v>
      </c>
      <c r="D36" s="29">
        <v>9000</v>
      </c>
      <c r="E36" s="30"/>
      <c r="F36" s="1"/>
      <c r="G36" s="1"/>
      <c r="H36" s="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43.5" customHeight="1" x14ac:dyDescent="0.3">
      <c r="A37" s="22"/>
      <c r="B37" s="27">
        <v>2.2999999999999998</v>
      </c>
      <c r="C37" s="9" t="s">
        <v>34</v>
      </c>
      <c r="D37" s="29">
        <v>70979.08</v>
      </c>
      <c r="E37" s="30"/>
      <c r="F37" s="1"/>
      <c r="G37" s="1"/>
      <c r="H37" s="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30" customHeight="1" x14ac:dyDescent="0.3">
      <c r="A38" s="22"/>
      <c r="B38" s="27">
        <v>2.4</v>
      </c>
      <c r="C38" s="9" t="s">
        <v>35</v>
      </c>
      <c r="D38" s="29">
        <v>550000</v>
      </c>
      <c r="E38" s="30"/>
      <c r="F38" s="1"/>
      <c r="G38" s="1"/>
      <c r="H38" s="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43.5" customHeight="1" x14ac:dyDescent="0.3">
      <c r="A39" s="22"/>
      <c r="B39" s="33">
        <v>3</v>
      </c>
      <c r="C39" s="34" t="s">
        <v>36</v>
      </c>
      <c r="D39" s="37"/>
      <c r="E39" s="38">
        <f>SUM(D40:D45)</f>
        <v>1360000</v>
      </c>
      <c r="F39" s="1"/>
      <c r="G39" s="1"/>
      <c r="H39" s="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35.25" customHeight="1" x14ac:dyDescent="0.3">
      <c r="A40" s="22"/>
      <c r="B40" s="27">
        <v>3.1</v>
      </c>
      <c r="C40" s="39" t="s">
        <v>37</v>
      </c>
      <c r="D40" s="31">
        <v>120000</v>
      </c>
      <c r="E40" s="30"/>
      <c r="F40" s="1"/>
      <c r="G40" s="1"/>
      <c r="H40" s="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55.5" customHeight="1" x14ac:dyDescent="0.3">
      <c r="A41" s="22"/>
      <c r="B41" s="27">
        <v>3.2</v>
      </c>
      <c r="C41" s="39" t="s">
        <v>38</v>
      </c>
      <c r="D41" s="31">
        <v>150000</v>
      </c>
      <c r="E41" s="30"/>
      <c r="F41" s="1"/>
      <c r="G41" s="1"/>
      <c r="H41" s="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43.5" customHeight="1" x14ac:dyDescent="0.3">
      <c r="A42" s="22"/>
      <c r="B42" s="27">
        <v>3.3</v>
      </c>
      <c r="C42" s="9" t="s">
        <v>39</v>
      </c>
      <c r="D42" s="31">
        <f>450000+200000</f>
        <v>650000</v>
      </c>
      <c r="E42" s="30"/>
      <c r="F42" s="1"/>
      <c r="G42" s="1"/>
      <c r="H42" s="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43.5" customHeight="1" x14ac:dyDescent="0.3">
      <c r="A43" s="22"/>
      <c r="B43" s="27">
        <v>3.4</v>
      </c>
      <c r="C43" s="9" t="s">
        <v>40</v>
      </c>
      <c r="D43" s="31">
        <v>10000</v>
      </c>
      <c r="E43" s="30"/>
      <c r="F43" s="1"/>
      <c r="G43" s="1"/>
      <c r="H43" s="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35.25" customHeight="1" x14ac:dyDescent="0.3">
      <c r="A44" s="22"/>
      <c r="B44" s="27">
        <v>3.5</v>
      </c>
      <c r="C44" s="9" t="s">
        <v>41</v>
      </c>
      <c r="D44" s="31">
        <v>250000</v>
      </c>
      <c r="E44" s="30"/>
      <c r="F44" s="1"/>
      <c r="G44" s="1"/>
      <c r="H44" s="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55.5" customHeight="1" x14ac:dyDescent="0.3">
      <c r="A45" s="22"/>
      <c r="B45" s="27">
        <v>3.6</v>
      </c>
      <c r="C45" s="9" t="s">
        <v>42</v>
      </c>
      <c r="D45" s="31">
        <f>180000</f>
        <v>180000</v>
      </c>
      <c r="E45" s="30"/>
      <c r="F45" s="1"/>
      <c r="G45" s="1"/>
      <c r="H45" s="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43.5" customHeight="1" x14ac:dyDescent="0.3">
      <c r="A46" s="22"/>
      <c r="B46" s="33">
        <v>4</v>
      </c>
      <c r="C46" s="34" t="s">
        <v>43</v>
      </c>
      <c r="D46" s="40"/>
      <c r="E46" s="36">
        <v>500000</v>
      </c>
      <c r="F46" s="1"/>
      <c r="G46" s="1"/>
      <c r="H46" s="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57.75" customHeight="1" x14ac:dyDescent="0.3">
      <c r="A47" s="22"/>
      <c r="B47" s="33">
        <v>5</v>
      </c>
      <c r="C47" s="34" t="s">
        <v>44</v>
      </c>
      <c r="D47" s="40"/>
      <c r="E47" s="36">
        <f>70000*6</f>
        <v>420000</v>
      </c>
      <c r="F47" s="1"/>
      <c r="G47" s="1"/>
      <c r="H47" s="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43.5" customHeight="1" x14ac:dyDescent="0.3">
      <c r="A48" s="22"/>
      <c r="B48" s="33">
        <v>6</v>
      </c>
      <c r="C48" s="34" t="s">
        <v>45</v>
      </c>
      <c r="D48" s="40"/>
      <c r="E48" s="36">
        <f>SUM(D49:D52)</f>
        <v>1270000</v>
      </c>
      <c r="F48" s="1"/>
      <c r="G48" s="1"/>
      <c r="H48" s="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57" customHeight="1" x14ac:dyDescent="0.3">
      <c r="A49" s="22"/>
      <c r="B49" s="27">
        <v>6.1</v>
      </c>
      <c r="C49" s="9" t="s">
        <v>46</v>
      </c>
      <c r="D49" s="41">
        <f>55000*12</f>
        <v>660000</v>
      </c>
      <c r="E49" s="30"/>
      <c r="F49" s="1"/>
      <c r="G49" s="1"/>
      <c r="H49" s="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45" customHeight="1" x14ac:dyDescent="0.3">
      <c r="A50" s="22"/>
      <c r="B50" s="27">
        <v>6.2</v>
      </c>
      <c r="C50" s="9" t="s">
        <v>47</v>
      </c>
      <c r="D50" s="41">
        <f>300000</f>
        <v>300000</v>
      </c>
      <c r="E50" s="30"/>
      <c r="F50" s="1"/>
      <c r="G50" s="1"/>
      <c r="H50" s="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60" customHeight="1" x14ac:dyDescent="0.3">
      <c r="A51" s="42" t="s">
        <v>48</v>
      </c>
      <c r="B51" s="27">
        <v>6.3</v>
      </c>
      <c r="C51" s="9" t="s">
        <v>49</v>
      </c>
      <c r="D51" s="41">
        <f>150000+80000</f>
        <v>230000</v>
      </c>
      <c r="E51" s="30"/>
      <c r="F51" s="1"/>
      <c r="G51" s="1"/>
      <c r="H51" s="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43.5" customHeight="1" x14ac:dyDescent="0.3">
      <c r="A52" s="22"/>
      <c r="B52" s="27">
        <v>6.4</v>
      </c>
      <c r="C52" s="9" t="s">
        <v>50</v>
      </c>
      <c r="D52" s="41">
        <v>80000</v>
      </c>
      <c r="E52" s="30"/>
      <c r="F52" s="1"/>
      <c r="G52" s="1"/>
      <c r="H52" s="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60" customHeight="1" x14ac:dyDescent="0.3">
      <c r="A53" s="22"/>
      <c r="B53" s="33">
        <v>7</v>
      </c>
      <c r="C53" s="34" t="s">
        <v>51</v>
      </c>
      <c r="D53" s="37"/>
      <c r="E53" s="36">
        <f>SUM(D54:D55)</f>
        <v>1300000</v>
      </c>
      <c r="F53" s="1"/>
      <c r="G53" s="1"/>
      <c r="H53" s="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55.5" customHeight="1" x14ac:dyDescent="0.3">
      <c r="A54" s="22"/>
      <c r="B54" s="27">
        <v>7.1</v>
      </c>
      <c r="C54" s="9" t="s">
        <v>52</v>
      </c>
      <c r="D54" s="41">
        <f>400000</f>
        <v>400000</v>
      </c>
      <c r="E54" s="30"/>
      <c r="F54" s="1"/>
      <c r="G54" s="1"/>
      <c r="H54" s="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58.5" customHeight="1" x14ac:dyDescent="0.3">
      <c r="A55" s="22"/>
      <c r="B55" s="27">
        <v>7.2</v>
      </c>
      <c r="C55" s="9" t="s">
        <v>53</v>
      </c>
      <c r="D55" s="41">
        <f>600000+300000</f>
        <v>900000</v>
      </c>
      <c r="E55" s="30"/>
      <c r="F55" s="1"/>
      <c r="G55" s="1"/>
      <c r="H55" s="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43.5" customHeight="1" x14ac:dyDescent="0.3">
      <c r="A56" s="22"/>
      <c r="B56" s="33">
        <v>8</v>
      </c>
      <c r="C56" s="34" t="s">
        <v>54</v>
      </c>
      <c r="D56" s="37"/>
      <c r="E56" s="36">
        <f>D57</f>
        <v>600000</v>
      </c>
      <c r="F56" s="1"/>
      <c r="G56" s="1"/>
      <c r="H56" s="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88.5" customHeight="1" x14ac:dyDescent="0.3">
      <c r="A57" s="22"/>
      <c r="B57" s="27">
        <v>8.1</v>
      </c>
      <c r="C57" s="39" t="s">
        <v>55</v>
      </c>
      <c r="D57" s="41">
        <f>600000</f>
        <v>600000</v>
      </c>
      <c r="E57" s="30"/>
      <c r="F57" s="1"/>
      <c r="G57" s="1"/>
      <c r="H57" s="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43.5" customHeight="1" x14ac:dyDescent="0.3">
      <c r="A58" s="22"/>
      <c r="B58" s="33">
        <v>9</v>
      </c>
      <c r="C58" s="34" t="s">
        <v>56</v>
      </c>
      <c r="D58" s="40"/>
      <c r="E58" s="43">
        <v>1800000</v>
      </c>
      <c r="F58" s="1"/>
      <c r="G58" s="1"/>
      <c r="H58" s="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57" customHeight="1" x14ac:dyDescent="0.3">
      <c r="A59" s="22"/>
      <c r="B59" s="44">
        <v>10</v>
      </c>
      <c r="C59" s="34" t="s">
        <v>57</v>
      </c>
      <c r="D59" s="40"/>
      <c r="E59" s="36">
        <f>(29700000)*7/100+29700000</f>
        <v>31779000</v>
      </c>
      <c r="F59" s="1"/>
      <c r="G59" s="1"/>
      <c r="H59" s="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57.75" customHeight="1" x14ac:dyDescent="0.3">
      <c r="A60" s="22"/>
      <c r="B60" s="27">
        <v>10.1</v>
      </c>
      <c r="C60" s="39" t="s">
        <v>58</v>
      </c>
      <c r="D60" s="41">
        <f>10769220+(10769220*7/100)</f>
        <v>11523065.4</v>
      </c>
      <c r="E60" s="30"/>
      <c r="F60" s="1"/>
      <c r="G60" s="1"/>
      <c r="H60" s="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76.5" customHeight="1" x14ac:dyDescent="0.3">
      <c r="A61" s="22"/>
      <c r="B61" s="27">
        <v>10.199999999999999</v>
      </c>
      <c r="C61" s="39" t="s">
        <v>59</v>
      </c>
      <c r="D61" s="41">
        <f>10629632+(10629632*7/100)</f>
        <v>11373706.24</v>
      </c>
      <c r="E61" s="45"/>
      <c r="F61" s="1"/>
      <c r="G61" s="1"/>
      <c r="H61" s="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61.5" customHeight="1" x14ac:dyDescent="0.3">
      <c r="A62" s="22"/>
      <c r="B62" s="27">
        <v>10.3</v>
      </c>
      <c r="C62" s="39" t="s">
        <v>60</v>
      </c>
      <c r="D62" s="41">
        <f>3935248+(3935248*7/100)</f>
        <v>4210715.3600000003</v>
      </c>
      <c r="E62" s="45"/>
      <c r="F62" s="1"/>
      <c r="G62" s="1"/>
      <c r="H62" s="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43.5" customHeight="1" x14ac:dyDescent="0.3">
      <c r="A63" s="22"/>
      <c r="B63" s="27">
        <v>10.4</v>
      </c>
      <c r="C63" s="39" t="s">
        <v>61</v>
      </c>
      <c r="D63" s="41">
        <f>E59-D60-D61-D62</f>
        <v>4671513.0000000009</v>
      </c>
      <c r="E63" s="45"/>
      <c r="F63" s="1"/>
      <c r="G63" s="1"/>
      <c r="H63" s="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s="58" customFormat="1" ht="43.5" customHeight="1" x14ac:dyDescent="0.3">
      <c r="A64" s="22"/>
      <c r="B64" s="44">
        <v>11</v>
      </c>
      <c r="C64" s="34" t="s">
        <v>62</v>
      </c>
      <c r="D64" s="41"/>
      <c r="E64" s="36">
        <f>SUM(D65:D71)</f>
        <v>20651244.84</v>
      </c>
      <c r="F64" s="1"/>
      <c r="G64" s="1"/>
      <c r="H64" s="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s="58" customFormat="1" ht="43.5" customHeight="1" x14ac:dyDescent="0.3">
      <c r="A65" s="22"/>
      <c r="B65" s="27">
        <v>11.1</v>
      </c>
      <c r="C65" s="39" t="s">
        <v>68</v>
      </c>
      <c r="D65" s="41">
        <v>5200000</v>
      </c>
      <c r="E65" s="45"/>
      <c r="F65" s="1"/>
      <c r="G65" s="1"/>
      <c r="H65" s="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s="58" customFormat="1" ht="43.5" customHeight="1" x14ac:dyDescent="0.3">
      <c r="A66" s="22"/>
      <c r="B66" s="27">
        <v>11.2</v>
      </c>
      <c r="C66" s="39" t="s">
        <v>69</v>
      </c>
      <c r="D66" s="41">
        <v>9000000</v>
      </c>
      <c r="E66" s="45"/>
      <c r="F66" s="1"/>
      <c r="G66" s="1"/>
      <c r="H66" s="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s="58" customFormat="1" ht="43.5" customHeight="1" x14ac:dyDescent="0.3">
      <c r="A67" s="22"/>
      <c r="B67" s="27">
        <v>11.3</v>
      </c>
      <c r="C67" s="39" t="s">
        <v>70</v>
      </c>
      <c r="D67" s="41">
        <v>1900000</v>
      </c>
      <c r="E67" s="45"/>
      <c r="F67" s="1"/>
      <c r="G67" s="1"/>
      <c r="H67" s="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s="58" customFormat="1" ht="43.5" customHeight="1" x14ac:dyDescent="0.3">
      <c r="A68" s="22"/>
      <c r="B68" s="27">
        <v>11.4</v>
      </c>
      <c r="C68" s="39" t="s">
        <v>71</v>
      </c>
      <c r="D68" s="41">
        <v>701244.84</v>
      </c>
      <c r="E68" s="45"/>
      <c r="F68" s="1"/>
      <c r="G68" s="1"/>
      <c r="H68" s="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33" customHeight="1" x14ac:dyDescent="0.3">
      <c r="A69" s="22"/>
      <c r="B69" s="27">
        <v>11.5</v>
      </c>
      <c r="C69" s="39" t="s">
        <v>63</v>
      </c>
      <c r="D69" s="31">
        <v>1500000</v>
      </c>
      <c r="E69" s="36"/>
      <c r="F69" s="1"/>
      <c r="G69" s="1"/>
      <c r="H69" s="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36" customHeight="1" x14ac:dyDescent="0.3">
      <c r="A70" s="22"/>
      <c r="B70" s="27">
        <v>11.6</v>
      </c>
      <c r="C70" s="9" t="s">
        <v>64</v>
      </c>
      <c r="D70" s="31">
        <v>2000000</v>
      </c>
      <c r="E70" s="30"/>
      <c r="F70" s="1"/>
      <c r="G70" s="1"/>
      <c r="H70" s="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43.5" customHeight="1" x14ac:dyDescent="0.3">
      <c r="A71" s="22"/>
      <c r="B71" s="46">
        <v>11.7</v>
      </c>
      <c r="C71" s="47" t="s">
        <v>65</v>
      </c>
      <c r="D71" s="48">
        <v>350000</v>
      </c>
      <c r="E71" s="49"/>
      <c r="F71" s="1"/>
      <c r="G71" s="1"/>
      <c r="H71" s="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43.5" customHeight="1" x14ac:dyDescent="0.3">
      <c r="A72" s="22"/>
      <c r="B72" s="50"/>
      <c r="C72" s="51" t="s">
        <v>66</v>
      </c>
      <c r="D72" s="52"/>
      <c r="E72" s="60">
        <f>E17+E34+E39+E46+E47+E48+E53+E56+E58+E59+E64</f>
        <v>72815815.079999998</v>
      </c>
      <c r="F72" s="1"/>
      <c r="G72" s="1"/>
      <c r="H72" s="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5.75" customHeight="1" x14ac:dyDescent="0.25">
      <c r="B73" s="53"/>
      <c r="C73" s="54"/>
      <c r="F73" s="1"/>
    </row>
    <row r="74" spans="1:26" ht="15.75" customHeight="1" x14ac:dyDescent="0.25">
      <c r="B74" s="53"/>
      <c r="C74" s="54"/>
      <c r="F74" s="1"/>
    </row>
    <row r="75" spans="1:26" ht="18.75" customHeight="1" x14ac:dyDescent="0.3">
      <c r="B75" s="53"/>
      <c r="C75" s="57"/>
      <c r="E75" s="55"/>
      <c r="F75" s="1"/>
      <c r="H75" s="56"/>
    </row>
    <row r="76" spans="1:26" ht="18.75" customHeight="1" x14ac:dyDescent="0.3">
      <c r="B76" s="53"/>
      <c r="C76" s="57"/>
      <c r="E76" s="55"/>
      <c r="F76" s="1"/>
      <c r="G76" s="1"/>
      <c r="H76" s="56"/>
    </row>
    <row r="77" spans="1:26" ht="18.75" customHeight="1" x14ac:dyDescent="0.3">
      <c r="E77" s="55"/>
      <c r="F77" s="1"/>
    </row>
    <row r="78" spans="1:26" ht="15.75" customHeight="1" x14ac:dyDescent="0.25">
      <c r="F78" s="1"/>
    </row>
    <row r="79" spans="1:26" ht="15.75" customHeight="1" x14ac:dyDescent="0.25">
      <c r="F79" s="1"/>
    </row>
    <row r="80" spans="1:26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>
      <c r="F231" s="1"/>
    </row>
    <row r="232" spans="6:6" ht="15.75" customHeight="1" x14ac:dyDescent="0.25">
      <c r="F232" s="1"/>
    </row>
    <row r="233" spans="6:6" ht="15.75" customHeight="1" x14ac:dyDescent="0.25">
      <c r="F233" s="1"/>
    </row>
    <row r="234" spans="6:6" ht="15.75" customHeight="1" x14ac:dyDescent="0.25">
      <c r="F234" s="1"/>
    </row>
    <row r="235" spans="6:6" ht="15.75" customHeight="1" x14ac:dyDescent="0.25">
      <c r="F235" s="1"/>
    </row>
    <row r="236" spans="6:6" ht="15.75" customHeight="1" x14ac:dyDescent="0.25">
      <c r="F236" s="1"/>
    </row>
    <row r="237" spans="6:6" ht="15.75" customHeight="1" x14ac:dyDescent="0.25">
      <c r="F237" s="1"/>
    </row>
    <row r="238" spans="6:6" ht="15.75" customHeight="1" x14ac:dyDescent="0.25">
      <c r="F238" s="1"/>
    </row>
    <row r="239" spans="6:6" ht="15.75" customHeight="1" x14ac:dyDescent="0.25">
      <c r="F239" s="1"/>
    </row>
    <row r="240" spans="6:6" ht="15.75" customHeight="1" x14ac:dyDescent="0.25">
      <c r="F240" s="1"/>
    </row>
    <row r="241" spans="6:6" ht="15.75" customHeight="1" x14ac:dyDescent="0.25">
      <c r="F241" s="1"/>
    </row>
    <row r="242" spans="6:6" ht="15.75" customHeight="1" x14ac:dyDescent="0.25">
      <c r="F242" s="1"/>
    </row>
    <row r="243" spans="6:6" ht="15.75" customHeight="1" x14ac:dyDescent="0.25">
      <c r="F243" s="1"/>
    </row>
    <row r="244" spans="6:6" ht="15.75" customHeight="1" x14ac:dyDescent="0.25">
      <c r="F244" s="1"/>
    </row>
    <row r="245" spans="6:6" ht="15.75" customHeight="1" x14ac:dyDescent="0.25">
      <c r="F245" s="1"/>
    </row>
    <row r="246" spans="6:6" ht="15.75" customHeight="1" x14ac:dyDescent="0.25">
      <c r="F246" s="1"/>
    </row>
    <row r="247" spans="6:6" ht="15.75" customHeight="1" x14ac:dyDescent="0.25">
      <c r="F247" s="1"/>
    </row>
    <row r="248" spans="6:6" ht="15.75" customHeight="1" x14ac:dyDescent="0.25">
      <c r="F248" s="1"/>
    </row>
    <row r="249" spans="6:6" ht="15.75" customHeight="1" x14ac:dyDescent="0.25">
      <c r="F249" s="1"/>
    </row>
    <row r="250" spans="6:6" ht="15.75" customHeight="1" x14ac:dyDescent="0.25">
      <c r="F250" s="1"/>
    </row>
    <row r="251" spans="6:6" ht="15.75" customHeight="1" x14ac:dyDescent="0.25">
      <c r="F251" s="1"/>
    </row>
    <row r="252" spans="6:6" ht="15.75" customHeight="1" x14ac:dyDescent="0.25">
      <c r="F252" s="1"/>
    </row>
    <row r="253" spans="6:6" ht="15.75" customHeight="1" x14ac:dyDescent="0.25">
      <c r="F253" s="1"/>
    </row>
    <row r="254" spans="6:6" ht="15.75" customHeight="1" x14ac:dyDescent="0.25">
      <c r="F254" s="1"/>
    </row>
    <row r="255" spans="6:6" ht="15.75" customHeight="1" x14ac:dyDescent="0.25">
      <c r="F255" s="1"/>
    </row>
    <row r="256" spans="6:6" ht="15.75" customHeight="1" x14ac:dyDescent="0.25">
      <c r="F256" s="1"/>
    </row>
    <row r="257" spans="6:6" ht="15.75" customHeight="1" x14ac:dyDescent="0.25">
      <c r="F257" s="1"/>
    </row>
    <row r="258" spans="6:6" ht="15.75" customHeight="1" x14ac:dyDescent="0.25">
      <c r="F258" s="1"/>
    </row>
    <row r="259" spans="6:6" ht="15.75" customHeight="1" x14ac:dyDescent="0.25">
      <c r="F259" s="1"/>
    </row>
    <row r="260" spans="6:6" ht="15.75" customHeight="1" x14ac:dyDescent="0.25">
      <c r="F260" s="1"/>
    </row>
    <row r="261" spans="6:6" ht="15.75" customHeight="1" x14ac:dyDescent="0.25">
      <c r="F261" s="1"/>
    </row>
    <row r="262" spans="6:6" ht="15.75" customHeight="1" x14ac:dyDescent="0.25">
      <c r="F262" s="1"/>
    </row>
    <row r="263" spans="6:6" ht="15.75" customHeight="1" x14ac:dyDescent="0.25">
      <c r="F263" s="1"/>
    </row>
    <row r="264" spans="6:6" ht="15.75" customHeight="1" x14ac:dyDescent="0.25">
      <c r="F264" s="1"/>
    </row>
    <row r="265" spans="6:6" ht="15.75" customHeight="1" x14ac:dyDescent="0.25">
      <c r="F265" s="1"/>
    </row>
    <row r="266" spans="6:6" ht="15.75" customHeight="1" x14ac:dyDescent="0.25">
      <c r="F266" s="1"/>
    </row>
    <row r="267" spans="6:6" ht="15.75" customHeight="1" x14ac:dyDescent="0.25">
      <c r="F267" s="1"/>
    </row>
    <row r="268" spans="6:6" ht="15.75" customHeight="1" x14ac:dyDescent="0.25">
      <c r="F268" s="1"/>
    </row>
    <row r="269" spans="6:6" ht="15.75" customHeight="1" x14ac:dyDescent="0.25">
      <c r="F269" s="1"/>
    </row>
    <row r="270" spans="6:6" ht="15.75" customHeight="1" x14ac:dyDescent="0.25">
      <c r="F270" s="1"/>
    </row>
    <row r="271" spans="6:6" ht="15.75" customHeight="1" x14ac:dyDescent="0.25">
      <c r="F271" s="1"/>
    </row>
    <row r="272" spans="6:6" ht="15.75" customHeight="1" x14ac:dyDescent="0.25">
      <c r="F272" s="1"/>
    </row>
    <row r="273" spans="6:6" ht="15.75" customHeight="1" x14ac:dyDescent="0.25">
      <c r="F273" s="1"/>
    </row>
    <row r="274" spans="6:6" ht="15.75" customHeight="1" x14ac:dyDescent="0.25">
      <c r="F274" s="1"/>
    </row>
    <row r="275" spans="6:6" ht="15.75" customHeight="1" x14ac:dyDescent="0.25">
      <c r="F275" s="1"/>
    </row>
    <row r="276" spans="6:6" ht="15.75" customHeight="1" x14ac:dyDescent="0.25">
      <c r="F276" s="1"/>
    </row>
    <row r="277" spans="6:6" ht="15.75" customHeight="1" x14ac:dyDescent="0.25">
      <c r="F277" s="1"/>
    </row>
    <row r="278" spans="6:6" ht="15.75" customHeight="1" x14ac:dyDescent="0.25">
      <c r="F278" s="1"/>
    </row>
    <row r="279" spans="6:6" ht="15.75" customHeight="1" x14ac:dyDescent="0.25">
      <c r="F279" s="1"/>
    </row>
    <row r="280" spans="6:6" ht="15.75" customHeight="1" x14ac:dyDescent="0.25">
      <c r="F280" s="1"/>
    </row>
    <row r="281" spans="6:6" ht="15.75" customHeight="1" x14ac:dyDescent="0.25">
      <c r="F281" s="1"/>
    </row>
    <row r="282" spans="6:6" ht="15.75" customHeight="1" x14ac:dyDescent="0.25">
      <c r="F282" s="1"/>
    </row>
    <row r="283" spans="6:6" ht="15.75" customHeight="1" x14ac:dyDescent="0.25">
      <c r="F283" s="1"/>
    </row>
    <row r="284" spans="6:6" ht="15.75" customHeight="1" x14ac:dyDescent="0.25">
      <c r="F284" s="1"/>
    </row>
    <row r="285" spans="6:6" ht="15.75" customHeight="1" x14ac:dyDescent="0.25">
      <c r="F285" s="1"/>
    </row>
    <row r="286" spans="6:6" ht="15.75" customHeight="1" x14ac:dyDescent="0.25">
      <c r="F286" s="1"/>
    </row>
    <row r="287" spans="6:6" ht="15.75" customHeight="1" x14ac:dyDescent="0.25">
      <c r="F287" s="1"/>
    </row>
    <row r="288" spans="6:6" ht="15.75" customHeight="1" x14ac:dyDescent="0.25">
      <c r="F288" s="1"/>
    </row>
    <row r="289" spans="6:6" ht="15.75" customHeight="1" x14ac:dyDescent="0.25">
      <c r="F289" s="1"/>
    </row>
    <row r="290" spans="6:6" ht="15.75" customHeight="1" x14ac:dyDescent="0.25">
      <c r="F290" s="1"/>
    </row>
    <row r="291" spans="6:6" ht="15.75" customHeight="1" x14ac:dyDescent="0.25">
      <c r="F291" s="1"/>
    </row>
    <row r="292" spans="6:6" ht="15.75" customHeight="1" x14ac:dyDescent="0.25">
      <c r="F292" s="1"/>
    </row>
    <row r="293" spans="6:6" ht="15.75" customHeight="1" x14ac:dyDescent="0.25">
      <c r="F293" s="1"/>
    </row>
    <row r="294" spans="6:6" ht="15.75" customHeight="1" x14ac:dyDescent="0.25">
      <c r="F294" s="1"/>
    </row>
    <row r="295" spans="6:6" ht="15.75" customHeight="1" x14ac:dyDescent="0.25">
      <c r="F295" s="1"/>
    </row>
    <row r="296" spans="6:6" ht="15.75" customHeight="1" x14ac:dyDescent="0.25">
      <c r="F296" s="1"/>
    </row>
    <row r="297" spans="6:6" ht="15.75" customHeight="1" x14ac:dyDescent="0.25">
      <c r="F297" s="1"/>
    </row>
    <row r="298" spans="6:6" ht="15.75" customHeight="1" x14ac:dyDescent="0.25">
      <c r="F298" s="1"/>
    </row>
    <row r="299" spans="6:6" ht="15.75" customHeight="1" x14ac:dyDescent="0.25">
      <c r="F299" s="1"/>
    </row>
    <row r="300" spans="6:6" ht="15.75" customHeight="1" x14ac:dyDescent="0.25">
      <c r="F300" s="1"/>
    </row>
    <row r="301" spans="6:6" ht="15.75" customHeight="1" x14ac:dyDescent="0.25">
      <c r="F301" s="1"/>
    </row>
    <row r="302" spans="6:6" ht="15.75" customHeight="1" x14ac:dyDescent="0.25">
      <c r="F302" s="1"/>
    </row>
    <row r="303" spans="6:6" ht="15.75" customHeight="1" x14ac:dyDescent="0.25">
      <c r="F303" s="1"/>
    </row>
    <row r="304" spans="6:6" ht="15.75" customHeight="1" x14ac:dyDescent="0.25">
      <c r="F304" s="1"/>
    </row>
    <row r="305" spans="6:6" ht="15.75" customHeight="1" x14ac:dyDescent="0.25">
      <c r="F305" s="1"/>
    </row>
    <row r="306" spans="6:6" ht="15.75" customHeight="1" x14ac:dyDescent="0.25">
      <c r="F306" s="1"/>
    </row>
    <row r="307" spans="6:6" ht="15.75" customHeight="1" x14ac:dyDescent="0.25">
      <c r="F307" s="1"/>
    </row>
    <row r="308" spans="6:6" ht="15.75" customHeight="1" x14ac:dyDescent="0.25">
      <c r="F308" s="1"/>
    </row>
    <row r="309" spans="6:6" ht="15.75" customHeight="1" x14ac:dyDescent="0.25">
      <c r="F309" s="1"/>
    </row>
    <row r="310" spans="6:6" ht="15.75" customHeight="1" x14ac:dyDescent="0.25">
      <c r="F310" s="1"/>
    </row>
    <row r="311" spans="6:6" ht="15.75" customHeight="1" x14ac:dyDescent="0.25">
      <c r="F311" s="1"/>
    </row>
    <row r="312" spans="6:6" ht="15.75" customHeight="1" x14ac:dyDescent="0.25">
      <c r="F312" s="1"/>
    </row>
    <row r="313" spans="6:6" ht="15.75" customHeight="1" x14ac:dyDescent="0.25">
      <c r="F313" s="1"/>
    </row>
    <row r="314" spans="6:6" ht="15.75" customHeight="1" x14ac:dyDescent="0.25">
      <c r="F314" s="1"/>
    </row>
    <row r="315" spans="6:6" ht="15.75" customHeight="1" x14ac:dyDescent="0.25">
      <c r="F315" s="1"/>
    </row>
    <row r="316" spans="6:6" ht="15.75" customHeight="1" x14ac:dyDescent="0.25">
      <c r="F316" s="1"/>
    </row>
    <row r="317" spans="6:6" ht="15.75" customHeight="1" x14ac:dyDescent="0.25">
      <c r="F317" s="1"/>
    </row>
    <row r="318" spans="6:6" ht="15.75" customHeight="1" x14ac:dyDescent="0.25">
      <c r="F318" s="1"/>
    </row>
    <row r="319" spans="6:6" ht="15.75" customHeight="1" x14ac:dyDescent="0.25">
      <c r="F319" s="1"/>
    </row>
    <row r="320" spans="6:6" ht="15.75" customHeight="1" x14ac:dyDescent="0.25">
      <c r="F320" s="1"/>
    </row>
    <row r="321" spans="6:6" ht="15.75" customHeight="1" x14ac:dyDescent="0.25">
      <c r="F321" s="1"/>
    </row>
    <row r="322" spans="6:6" ht="15.75" customHeight="1" x14ac:dyDescent="0.25">
      <c r="F322" s="1"/>
    </row>
    <row r="323" spans="6:6" ht="15.75" customHeight="1" x14ac:dyDescent="0.25">
      <c r="F323" s="1"/>
    </row>
    <row r="324" spans="6:6" ht="15.75" customHeight="1" x14ac:dyDescent="0.25">
      <c r="F324" s="1"/>
    </row>
    <row r="325" spans="6:6" ht="15.75" customHeight="1" x14ac:dyDescent="0.25">
      <c r="F325" s="1"/>
    </row>
    <row r="326" spans="6:6" ht="15.75" customHeight="1" x14ac:dyDescent="0.25">
      <c r="F326" s="1"/>
    </row>
    <row r="327" spans="6:6" ht="15.75" customHeight="1" x14ac:dyDescent="0.25">
      <c r="F327" s="1"/>
    </row>
    <row r="328" spans="6:6" ht="15.75" customHeight="1" x14ac:dyDescent="0.25">
      <c r="F328" s="1"/>
    </row>
    <row r="329" spans="6:6" ht="15.75" customHeight="1" x14ac:dyDescent="0.25">
      <c r="F329" s="1"/>
    </row>
    <row r="330" spans="6:6" ht="15.75" customHeight="1" x14ac:dyDescent="0.25">
      <c r="F330" s="1"/>
    </row>
    <row r="331" spans="6:6" ht="15.75" customHeight="1" x14ac:dyDescent="0.25">
      <c r="F331" s="1"/>
    </row>
    <row r="332" spans="6:6" ht="15.75" customHeight="1" x14ac:dyDescent="0.25">
      <c r="F332" s="1"/>
    </row>
    <row r="333" spans="6:6" ht="15.75" customHeight="1" x14ac:dyDescent="0.25">
      <c r="F333" s="1"/>
    </row>
    <row r="334" spans="6:6" ht="15.75" customHeight="1" x14ac:dyDescent="0.25">
      <c r="F334" s="1"/>
    </row>
    <row r="335" spans="6:6" ht="15.75" customHeight="1" x14ac:dyDescent="0.25">
      <c r="F335" s="1"/>
    </row>
    <row r="336" spans="6:6" ht="15.75" customHeight="1" x14ac:dyDescent="0.25">
      <c r="F336" s="1"/>
    </row>
    <row r="337" spans="6:6" ht="15.75" customHeight="1" x14ac:dyDescent="0.25">
      <c r="F337" s="1"/>
    </row>
    <row r="338" spans="6:6" ht="15.75" customHeight="1" x14ac:dyDescent="0.25">
      <c r="F338" s="1"/>
    </row>
    <row r="339" spans="6:6" ht="15.75" customHeight="1" x14ac:dyDescent="0.25">
      <c r="F339" s="1"/>
    </row>
    <row r="340" spans="6:6" ht="15.75" customHeight="1" x14ac:dyDescent="0.25">
      <c r="F340" s="1"/>
    </row>
    <row r="341" spans="6:6" ht="15.75" customHeight="1" x14ac:dyDescent="0.25">
      <c r="F341" s="1"/>
    </row>
    <row r="342" spans="6:6" ht="15.75" customHeight="1" x14ac:dyDescent="0.25">
      <c r="F342" s="1"/>
    </row>
    <row r="343" spans="6:6" ht="15.75" customHeight="1" x14ac:dyDescent="0.25">
      <c r="F343" s="1"/>
    </row>
    <row r="344" spans="6:6" ht="15.75" customHeight="1" x14ac:dyDescent="0.25">
      <c r="F344" s="1"/>
    </row>
    <row r="345" spans="6:6" ht="15.75" customHeight="1" x14ac:dyDescent="0.25">
      <c r="F345" s="1"/>
    </row>
    <row r="346" spans="6:6" ht="15.75" customHeight="1" x14ac:dyDescent="0.25">
      <c r="F346" s="1"/>
    </row>
    <row r="347" spans="6:6" ht="15.75" customHeight="1" x14ac:dyDescent="0.25">
      <c r="F347" s="1"/>
    </row>
    <row r="348" spans="6:6" ht="15.75" customHeight="1" x14ac:dyDescent="0.25">
      <c r="F348" s="1"/>
    </row>
    <row r="349" spans="6:6" ht="15.75" customHeight="1" x14ac:dyDescent="0.25">
      <c r="F349" s="1"/>
    </row>
    <row r="350" spans="6:6" ht="15.75" customHeight="1" x14ac:dyDescent="0.25">
      <c r="F350" s="1"/>
    </row>
    <row r="351" spans="6:6" ht="15.75" customHeight="1" x14ac:dyDescent="0.25">
      <c r="F351" s="1"/>
    </row>
    <row r="352" spans="6:6" ht="15.75" customHeight="1" x14ac:dyDescent="0.25">
      <c r="F352" s="1"/>
    </row>
    <row r="353" spans="6:6" ht="15.75" customHeight="1" x14ac:dyDescent="0.25">
      <c r="F353" s="1"/>
    </row>
    <row r="354" spans="6:6" ht="15.75" customHeight="1" x14ac:dyDescent="0.25">
      <c r="F354" s="1"/>
    </row>
    <row r="355" spans="6:6" ht="15.75" customHeight="1" x14ac:dyDescent="0.25">
      <c r="F355" s="1"/>
    </row>
    <row r="356" spans="6:6" ht="15.75" customHeight="1" x14ac:dyDescent="0.25">
      <c r="F356" s="1"/>
    </row>
    <row r="357" spans="6:6" ht="15.75" customHeight="1" x14ac:dyDescent="0.25">
      <c r="F357" s="1"/>
    </row>
    <row r="358" spans="6:6" ht="15.75" customHeight="1" x14ac:dyDescent="0.25">
      <c r="F358" s="1"/>
    </row>
    <row r="359" spans="6:6" ht="15.75" customHeight="1" x14ac:dyDescent="0.25">
      <c r="F359" s="1"/>
    </row>
    <row r="360" spans="6:6" ht="15.75" customHeight="1" x14ac:dyDescent="0.25">
      <c r="F360" s="1"/>
    </row>
    <row r="361" spans="6:6" ht="15.75" customHeight="1" x14ac:dyDescent="0.25">
      <c r="F361" s="1"/>
    </row>
    <row r="362" spans="6:6" ht="15.75" customHeight="1" x14ac:dyDescent="0.25">
      <c r="F362" s="1"/>
    </row>
    <row r="363" spans="6:6" ht="15.75" customHeight="1" x14ac:dyDescent="0.25">
      <c r="F363" s="1"/>
    </row>
    <row r="364" spans="6:6" ht="15.75" customHeight="1" x14ac:dyDescent="0.25">
      <c r="F364" s="1"/>
    </row>
    <row r="365" spans="6:6" ht="15.75" customHeight="1" x14ac:dyDescent="0.25">
      <c r="F365" s="1"/>
    </row>
    <row r="366" spans="6:6" ht="15.75" customHeight="1" x14ac:dyDescent="0.25">
      <c r="F366" s="1"/>
    </row>
    <row r="367" spans="6:6" ht="15.75" customHeight="1" x14ac:dyDescent="0.25">
      <c r="F367" s="1"/>
    </row>
    <row r="368" spans="6:6" ht="15.75" customHeight="1" x14ac:dyDescent="0.25">
      <c r="F368" s="1"/>
    </row>
    <row r="369" spans="6:6" ht="15.75" customHeight="1" x14ac:dyDescent="0.25">
      <c r="F369" s="1"/>
    </row>
    <row r="370" spans="6:6" ht="15.75" customHeight="1" x14ac:dyDescent="0.25">
      <c r="F370" s="1"/>
    </row>
    <row r="371" spans="6:6" ht="15.75" customHeight="1" x14ac:dyDescent="0.25">
      <c r="F371" s="1"/>
    </row>
    <row r="372" spans="6:6" ht="15.75" customHeight="1" x14ac:dyDescent="0.25">
      <c r="F372" s="1"/>
    </row>
    <row r="373" spans="6:6" ht="15.75" customHeight="1" x14ac:dyDescent="0.25">
      <c r="F373" s="1"/>
    </row>
    <row r="374" spans="6:6" ht="15.75" customHeight="1" x14ac:dyDescent="0.25">
      <c r="F374" s="1"/>
    </row>
    <row r="375" spans="6:6" ht="15.75" customHeight="1" x14ac:dyDescent="0.25">
      <c r="F375" s="1"/>
    </row>
    <row r="376" spans="6:6" ht="15.75" customHeight="1" x14ac:dyDescent="0.25">
      <c r="F376" s="1"/>
    </row>
    <row r="377" spans="6:6" ht="15.75" customHeight="1" x14ac:dyDescent="0.25">
      <c r="F377" s="1"/>
    </row>
    <row r="378" spans="6:6" ht="15.75" customHeight="1" x14ac:dyDescent="0.25">
      <c r="F378" s="1"/>
    </row>
    <row r="379" spans="6:6" ht="15.75" customHeight="1" x14ac:dyDescent="0.25">
      <c r="F379" s="1"/>
    </row>
    <row r="380" spans="6:6" ht="15.75" customHeight="1" x14ac:dyDescent="0.25">
      <c r="F380" s="1"/>
    </row>
    <row r="381" spans="6:6" ht="15.75" customHeight="1" x14ac:dyDescent="0.25">
      <c r="F381" s="1"/>
    </row>
    <row r="382" spans="6:6" ht="15.75" customHeight="1" x14ac:dyDescent="0.25">
      <c r="F382" s="1"/>
    </row>
    <row r="383" spans="6:6" ht="15.75" customHeight="1" x14ac:dyDescent="0.25">
      <c r="F383" s="1"/>
    </row>
    <row r="384" spans="6:6" ht="15.75" customHeight="1" x14ac:dyDescent="0.25">
      <c r="F384" s="1"/>
    </row>
    <row r="385" spans="6:6" ht="15.75" customHeight="1" x14ac:dyDescent="0.25">
      <c r="F385" s="1"/>
    </row>
    <row r="386" spans="6:6" ht="15.75" customHeight="1" x14ac:dyDescent="0.25">
      <c r="F386" s="1"/>
    </row>
    <row r="387" spans="6:6" ht="15.75" customHeight="1" x14ac:dyDescent="0.25">
      <c r="F387" s="1"/>
    </row>
    <row r="388" spans="6:6" ht="15.75" customHeight="1" x14ac:dyDescent="0.25">
      <c r="F388" s="1"/>
    </row>
    <row r="389" spans="6:6" ht="15.75" customHeight="1" x14ac:dyDescent="0.25">
      <c r="F389" s="1"/>
    </row>
    <row r="390" spans="6:6" ht="15.75" customHeight="1" x14ac:dyDescent="0.25">
      <c r="F390" s="1"/>
    </row>
    <row r="391" spans="6:6" ht="15.75" customHeight="1" x14ac:dyDescent="0.25">
      <c r="F391" s="1"/>
    </row>
    <row r="392" spans="6:6" ht="15.75" customHeight="1" x14ac:dyDescent="0.25">
      <c r="F392" s="1"/>
    </row>
    <row r="393" spans="6:6" ht="15.75" customHeight="1" x14ac:dyDescent="0.25">
      <c r="F393" s="1"/>
    </row>
    <row r="394" spans="6:6" ht="15.75" customHeight="1" x14ac:dyDescent="0.25">
      <c r="F394" s="1"/>
    </row>
    <row r="395" spans="6:6" ht="15.75" customHeight="1" x14ac:dyDescent="0.25">
      <c r="F395" s="1"/>
    </row>
    <row r="396" spans="6:6" ht="15.75" customHeight="1" x14ac:dyDescent="0.25">
      <c r="F396" s="1"/>
    </row>
    <row r="397" spans="6:6" ht="15.75" customHeight="1" x14ac:dyDescent="0.25">
      <c r="F397" s="1"/>
    </row>
    <row r="398" spans="6:6" ht="15.75" customHeight="1" x14ac:dyDescent="0.25">
      <c r="F398" s="1"/>
    </row>
    <row r="399" spans="6:6" ht="15.75" customHeight="1" x14ac:dyDescent="0.25">
      <c r="F399" s="1"/>
    </row>
    <row r="400" spans="6:6" ht="15.75" customHeight="1" x14ac:dyDescent="0.25">
      <c r="F400" s="1"/>
    </row>
    <row r="401" spans="6:6" ht="15.75" customHeight="1" x14ac:dyDescent="0.25">
      <c r="F401" s="1"/>
    </row>
    <row r="402" spans="6:6" ht="15.75" customHeight="1" x14ac:dyDescent="0.25">
      <c r="F402" s="1"/>
    </row>
    <row r="403" spans="6:6" ht="15.75" customHeight="1" x14ac:dyDescent="0.25">
      <c r="F403" s="1"/>
    </row>
    <row r="404" spans="6:6" ht="15.75" customHeight="1" x14ac:dyDescent="0.25">
      <c r="F404" s="1"/>
    </row>
    <row r="405" spans="6:6" ht="15.75" customHeight="1" x14ac:dyDescent="0.25">
      <c r="F405" s="1"/>
    </row>
    <row r="406" spans="6:6" ht="15.75" customHeight="1" x14ac:dyDescent="0.25">
      <c r="F406" s="1"/>
    </row>
    <row r="407" spans="6:6" ht="15.75" customHeight="1" x14ac:dyDescent="0.25">
      <c r="F407" s="1"/>
    </row>
    <row r="408" spans="6:6" ht="15.75" customHeight="1" x14ac:dyDescent="0.25">
      <c r="F408" s="1"/>
    </row>
    <row r="409" spans="6:6" ht="15.75" customHeight="1" x14ac:dyDescent="0.25">
      <c r="F409" s="1"/>
    </row>
    <row r="410" spans="6:6" ht="15.75" customHeight="1" x14ac:dyDescent="0.25">
      <c r="F410" s="1"/>
    </row>
    <row r="411" spans="6:6" ht="15.75" customHeight="1" x14ac:dyDescent="0.25">
      <c r="F411" s="1"/>
    </row>
    <row r="412" spans="6:6" ht="15.75" customHeight="1" x14ac:dyDescent="0.25">
      <c r="F412" s="1"/>
    </row>
    <row r="413" spans="6:6" ht="15.75" customHeight="1" x14ac:dyDescent="0.25">
      <c r="F413" s="1"/>
    </row>
    <row r="414" spans="6:6" ht="15.75" customHeight="1" x14ac:dyDescent="0.25">
      <c r="F414" s="1"/>
    </row>
    <row r="415" spans="6:6" ht="15.75" customHeight="1" x14ac:dyDescent="0.25">
      <c r="F415" s="1"/>
    </row>
    <row r="416" spans="6:6" ht="15.75" customHeight="1" x14ac:dyDescent="0.25">
      <c r="F416" s="1"/>
    </row>
    <row r="417" spans="6:6" ht="15.75" customHeight="1" x14ac:dyDescent="0.25">
      <c r="F417" s="1"/>
    </row>
    <row r="418" spans="6:6" ht="15.75" customHeight="1" x14ac:dyDescent="0.25">
      <c r="F418" s="1"/>
    </row>
    <row r="419" spans="6:6" ht="15.75" customHeight="1" x14ac:dyDescent="0.25">
      <c r="F419" s="1"/>
    </row>
    <row r="420" spans="6:6" ht="15.75" customHeight="1" x14ac:dyDescent="0.25">
      <c r="F420" s="1"/>
    </row>
    <row r="421" spans="6:6" ht="15.75" customHeight="1" x14ac:dyDescent="0.25">
      <c r="F421" s="1"/>
    </row>
    <row r="422" spans="6:6" ht="15.75" customHeight="1" x14ac:dyDescent="0.25">
      <c r="F422" s="1"/>
    </row>
    <row r="423" spans="6:6" ht="15.75" customHeight="1" x14ac:dyDescent="0.25">
      <c r="F423" s="1"/>
    </row>
    <row r="424" spans="6:6" ht="15.75" customHeight="1" x14ac:dyDescent="0.25">
      <c r="F424" s="1"/>
    </row>
    <row r="425" spans="6:6" ht="15.75" customHeight="1" x14ac:dyDescent="0.25">
      <c r="F425" s="1"/>
    </row>
    <row r="426" spans="6:6" ht="15.75" customHeight="1" x14ac:dyDescent="0.25">
      <c r="F426" s="1"/>
    </row>
    <row r="427" spans="6:6" ht="15.75" customHeight="1" x14ac:dyDescent="0.25">
      <c r="F427" s="1"/>
    </row>
    <row r="428" spans="6:6" ht="15.75" customHeight="1" x14ac:dyDescent="0.25">
      <c r="F428" s="1"/>
    </row>
    <row r="429" spans="6:6" ht="15.75" customHeight="1" x14ac:dyDescent="0.25">
      <c r="F429" s="1"/>
    </row>
    <row r="430" spans="6:6" ht="15.75" customHeight="1" x14ac:dyDescent="0.25">
      <c r="F430" s="1"/>
    </row>
    <row r="431" spans="6:6" ht="15.75" customHeight="1" x14ac:dyDescent="0.25">
      <c r="F431" s="1"/>
    </row>
    <row r="432" spans="6:6" ht="15.75" customHeight="1" x14ac:dyDescent="0.25">
      <c r="F432" s="1"/>
    </row>
    <row r="433" spans="6:6" ht="15.75" customHeight="1" x14ac:dyDescent="0.25">
      <c r="F433" s="1"/>
    </row>
    <row r="434" spans="6:6" ht="15.75" customHeight="1" x14ac:dyDescent="0.25">
      <c r="F434" s="1"/>
    </row>
    <row r="435" spans="6:6" ht="15.75" customHeight="1" x14ac:dyDescent="0.25">
      <c r="F435" s="1"/>
    </row>
    <row r="436" spans="6:6" ht="15.75" customHeight="1" x14ac:dyDescent="0.25">
      <c r="F436" s="1"/>
    </row>
    <row r="437" spans="6:6" ht="15.75" customHeight="1" x14ac:dyDescent="0.25">
      <c r="F437" s="1"/>
    </row>
    <row r="438" spans="6:6" ht="15.75" customHeight="1" x14ac:dyDescent="0.25">
      <c r="F438" s="1"/>
    </row>
    <row r="439" spans="6:6" ht="15.75" customHeight="1" x14ac:dyDescent="0.25">
      <c r="F439" s="1"/>
    </row>
    <row r="440" spans="6:6" ht="15.75" customHeight="1" x14ac:dyDescent="0.25">
      <c r="F440" s="1"/>
    </row>
    <row r="441" spans="6:6" ht="15.75" customHeight="1" x14ac:dyDescent="0.25">
      <c r="F441" s="1"/>
    </row>
    <row r="442" spans="6:6" ht="15.75" customHeight="1" x14ac:dyDescent="0.25">
      <c r="F442" s="1"/>
    </row>
    <row r="443" spans="6:6" ht="15.75" customHeight="1" x14ac:dyDescent="0.25">
      <c r="F443" s="1"/>
    </row>
    <row r="444" spans="6:6" ht="15.75" customHeight="1" x14ac:dyDescent="0.25">
      <c r="F444" s="1"/>
    </row>
    <row r="445" spans="6:6" ht="15.75" customHeight="1" x14ac:dyDescent="0.25">
      <c r="F445" s="1"/>
    </row>
    <row r="446" spans="6:6" ht="15.75" customHeight="1" x14ac:dyDescent="0.25">
      <c r="F446" s="1"/>
    </row>
    <row r="447" spans="6:6" ht="15.75" customHeight="1" x14ac:dyDescent="0.25">
      <c r="F447" s="1"/>
    </row>
    <row r="448" spans="6:6" ht="15.75" customHeight="1" x14ac:dyDescent="0.25">
      <c r="F448" s="1"/>
    </row>
    <row r="449" spans="6:6" ht="15.75" customHeight="1" x14ac:dyDescent="0.25">
      <c r="F449" s="1"/>
    </row>
    <row r="450" spans="6:6" ht="15.75" customHeight="1" x14ac:dyDescent="0.25">
      <c r="F450" s="1"/>
    </row>
    <row r="451" spans="6:6" ht="15.75" customHeight="1" x14ac:dyDescent="0.25">
      <c r="F451" s="1"/>
    </row>
    <row r="452" spans="6:6" ht="15.75" customHeight="1" x14ac:dyDescent="0.25">
      <c r="F452" s="1"/>
    </row>
    <row r="453" spans="6:6" ht="15.75" customHeight="1" x14ac:dyDescent="0.25">
      <c r="F453" s="1"/>
    </row>
    <row r="454" spans="6:6" ht="15.75" customHeight="1" x14ac:dyDescent="0.25">
      <c r="F454" s="1"/>
    </row>
    <row r="455" spans="6:6" ht="15.75" customHeight="1" x14ac:dyDescent="0.25">
      <c r="F455" s="1"/>
    </row>
    <row r="456" spans="6:6" ht="15.75" customHeight="1" x14ac:dyDescent="0.25">
      <c r="F456" s="1"/>
    </row>
    <row r="457" spans="6:6" ht="15.75" customHeight="1" x14ac:dyDescent="0.25">
      <c r="F457" s="1"/>
    </row>
    <row r="458" spans="6:6" ht="15.75" customHeight="1" x14ac:dyDescent="0.25">
      <c r="F458" s="1"/>
    </row>
    <row r="459" spans="6:6" ht="15.75" customHeight="1" x14ac:dyDescent="0.25">
      <c r="F459" s="1"/>
    </row>
    <row r="460" spans="6:6" ht="15.75" customHeight="1" x14ac:dyDescent="0.25">
      <c r="F460" s="1"/>
    </row>
    <row r="461" spans="6:6" ht="15.75" customHeight="1" x14ac:dyDescent="0.25">
      <c r="F461" s="1"/>
    </row>
    <row r="462" spans="6:6" ht="15.75" customHeight="1" x14ac:dyDescent="0.25">
      <c r="F462" s="1"/>
    </row>
    <row r="463" spans="6:6" ht="15.75" customHeight="1" x14ac:dyDescent="0.25">
      <c r="F463" s="1"/>
    </row>
    <row r="464" spans="6:6" ht="15.75" customHeight="1" x14ac:dyDescent="0.25">
      <c r="F464" s="1"/>
    </row>
    <row r="465" spans="6:6" ht="15.75" customHeight="1" x14ac:dyDescent="0.25">
      <c r="F465" s="1"/>
    </row>
    <row r="466" spans="6:6" ht="15.75" customHeight="1" x14ac:dyDescent="0.25">
      <c r="F466" s="1"/>
    </row>
    <row r="467" spans="6:6" ht="15.75" customHeight="1" x14ac:dyDescent="0.25">
      <c r="F467" s="1"/>
    </row>
    <row r="468" spans="6:6" ht="15.75" customHeight="1" x14ac:dyDescent="0.25">
      <c r="F468" s="1"/>
    </row>
    <row r="469" spans="6:6" ht="15.75" customHeight="1" x14ac:dyDescent="0.25">
      <c r="F469" s="1"/>
    </row>
    <row r="470" spans="6:6" ht="15.75" customHeight="1" x14ac:dyDescent="0.25">
      <c r="F470" s="1"/>
    </row>
    <row r="471" spans="6:6" ht="15.75" customHeight="1" x14ac:dyDescent="0.25">
      <c r="F471" s="1"/>
    </row>
    <row r="472" spans="6:6" ht="15.75" customHeight="1" x14ac:dyDescent="0.25">
      <c r="F472" s="1"/>
    </row>
    <row r="473" spans="6:6" ht="15.75" customHeight="1" x14ac:dyDescent="0.25">
      <c r="F473" s="1"/>
    </row>
    <row r="474" spans="6:6" ht="15.75" customHeight="1" x14ac:dyDescent="0.25">
      <c r="F474" s="1"/>
    </row>
    <row r="475" spans="6:6" ht="15.75" customHeight="1" x14ac:dyDescent="0.25">
      <c r="F475" s="1"/>
    </row>
    <row r="476" spans="6:6" ht="15.75" customHeight="1" x14ac:dyDescent="0.25">
      <c r="F476" s="1"/>
    </row>
    <row r="477" spans="6:6" ht="15.75" customHeight="1" x14ac:dyDescent="0.25">
      <c r="F477" s="1"/>
    </row>
    <row r="478" spans="6:6" ht="15.75" customHeight="1" x14ac:dyDescent="0.25">
      <c r="F478" s="1"/>
    </row>
    <row r="479" spans="6:6" ht="15.75" customHeight="1" x14ac:dyDescent="0.25">
      <c r="F479" s="1"/>
    </row>
    <row r="480" spans="6:6" ht="15.75" customHeight="1" x14ac:dyDescent="0.25">
      <c r="F480" s="1"/>
    </row>
    <row r="481" spans="6:6" ht="15.75" customHeight="1" x14ac:dyDescent="0.25">
      <c r="F481" s="1"/>
    </row>
    <row r="482" spans="6:6" ht="15.75" customHeight="1" x14ac:dyDescent="0.25">
      <c r="F482" s="1"/>
    </row>
    <row r="483" spans="6:6" ht="15.75" customHeight="1" x14ac:dyDescent="0.25">
      <c r="F483" s="1"/>
    </row>
    <row r="484" spans="6:6" ht="15.75" customHeight="1" x14ac:dyDescent="0.25">
      <c r="F484" s="1"/>
    </row>
    <row r="485" spans="6:6" ht="15.75" customHeight="1" x14ac:dyDescent="0.25">
      <c r="F485" s="1"/>
    </row>
    <row r="486" spans="6:6" ht="15.75" customHeight="1" x14ac:dyDescent="0.25">
      <c r="F486" s="1"/>
    </row>
    <row r="487" spans="6:6" ht="15.75" customHeight="1" x14ac:dyDescent="0.25">
      <c r="F487" s="1"/>
    </row>
    <row r="488" spans="6:6" ht="15.75" customHeight="1" x14ac:dyDescent="0.25">
      <c r="F488" s="1"/>
    </row>
    <row r="489" spans="6:6" ht="15.75" customHeight="1" x14ac:dyDescent="0.25">
      <c r="F489" s="1"/>
    </row>
    <row r="490" spans="6:6" ht="15.75" customHeight="1" x14ac:dyDescent="0.25">
      <c r="F490" s="1"/>
    </row>
    <row r="491" spans="6:6" ht="15.75" customHeight="1" x14ac:dyDescent="0.25">
      <c r="F491" s="1"/>
    </row>
    <row r="492" spans="6:6" ht="15.75" customHeight="1" x14ac:dyDescent="0.25">
      <c r="F492" s="1"/>
    </row>
    <row r="493" spans="6:6" ht="15.75" customHeight="1" x14ac:dyDescent="0.25">
      <c r="F493" s="1"/>
    </row>
    <row r="494" spans="6:6" ht="15.75" customHeight="1" x14ac:dyDescent="0.25">
      <c r="F494" s="1"/>
    </row>
    <row r="495" spans="6:6" ht="15.75" customHeight="1" x14ac:dyDescent="0.25">
      <c r="F495" s="1"/>
    </row>
    <row r="496" spans="6:6" ht="15.75" customHeight="1" x14ac:dyDescent="0.25">
      <c r="F496" s="1"/>
    </row>
    <row r="497" spans="6:6" ht="15.75" customHeight="1" x14ac:dyDescent="0.25">
      <c r="F497" s="1"/>
    </row>
    <row r="498" spans="6:6" ht="15.75" customHeight="1" x14ac:dyDescent="0.25">
      <c r="F498" s="1"/>
    </row>
    <row r="499" spans="6:6" ht="15.75" customHeight="1" x14ac:dyDescent="0.25">
      <c r="F499" s="1"/>
    </row>
    <row r="500" spans="6:6" ht="15.75" customHeight="1" x14ac:dyDescent="0.25">
      <c r="F500" s="1"/>
    </row>
    <row r="501" spans="6:6" ht="15.75" customHeight="1" x14ac:dyDescent="0.25">
      <c r="F501" s="1"/>
    </row>
    <row r="502" spans="6:6" ht="15.75" customHeight="1" x14ac:dyDescent="0.25">
      <c r="F502" s="1"/>
    </row>
    <row r="503" spans="6:6" ht="15.75" customHeight="1" x14ac:dyDescent="0.25">
      <c r="F503" s="1"/>
    </row>
    <row r="504" spans="6:6" ht="15.75" customHeight="1" x14ac:dyDescent="0.25">
      <c r="F504" s="1"/>
    </row>
    <row r="505" spans="6:6" ht="15.75" customHeight="1" x14ac:dyDescent="0.25">
      <c r="F505" s="1"/>
    </row>
    <row r="506" spans="6:6" ht="15.75" customHeight="1" x14ac:dyDescent="0.25">
      <c r="F506" s="1"/>
    </row>
    <row r="507" spans="6:6" ht="15.75" customHeight="1" x14ac:dyDescent="0.25">
      <c r="F507" s="1"/>
    </row>
    <row r="508" spans="6:6" ht="15.75" customHeight="1" x14ac:dyDescent="0.25">
      <c r="F508" s="1"/>
    </row>
    <row r="509" spans="6:6" ht="15.75" customHeight="1" x14ac:dyDescent="0.25">
      <c r="F509" s="1"/>
    </row>
    <row r="510" spans="6:6" ht="15.75" customHeight="1" x14ac:dyDescent="0.25">
      <c r="F510" s="1"/>
    </row>
    <row r="511" spans="6:6" ht="15.75" customHeight="1" x14ac:dyDescent="0.25">
      <c r="F511" s="1"/>
    </row>
    <row r="512" spans="6:6" ht="15.75" customHeight="1" x14ac:dyDescent="0.25">
      <c r="F512" s="1"/>
    </row>
    <row r="513" spans="6:6" ht="15.75" customHeight="1" x14ac:dyDescent="0.25">
      <c r="F513" s="1"/>
    </row>
    <row r="514" spans="6:6" ht="15.75" customHeight="1" x14ac:dyDescent="0.25">
      <c r="F514" s="1"/>
    </row>
    <row r="515" spans="6:6" ht="15.75" customHeight="1" x14ac:dyDescent="0.25">
      <c r="F515" s="1"/>
    </row>
    <row r="516" spans="6:6" ht="15.75" customHeight="1" x14ac:dyDescent="0.25">
      <c r="F516" s="1"/>
    </row>
    <row r="517" spans="6:6" ht="15.75" customHeight="1" x14ac:dyDescent="0.25">
      <c r="F517" s="1"/>
    </row>
    <row r="518" spans="6:6" ht="15.75" customHeight="1" x14ac:dyDescent="0.25">
      <c r="F518" s="1"/>
    </row>
    <row r="519" spans="6:6" ht="15.75" customHeight="1" x14ac:dyDescent="0.25">
      <c r="F519" s="1"/>
    </row>
    <row r="520" spans="6:6" ht="15.75" customHeight="1" x14ac:dyDescent="0.25">
      <c r="F520" s="1"/>
    </row>
    <row r="521" spans="6:6" ht="15.75" customHeight="1" x14ac:dyDescent="0.25">
      <c r="F521" s="1"/>
    </row>
    <row r="522" spans="6:6" ht="15.75" customHeight="1" x14ac:dyDescent="0.25">
      <c r="F522" s="1"/>
    </row>
    <row r="523" spans="6:6" ht="15.75" customHeight="1" x14ac:dyDescent="0.25">
      <c r="F523" s="1"/>
    </row>
    <row r="524" spans="6:6" ht="15.75" customHeight="1" x14ac:dyDescent="0.25">
      <c r="F524" s="1"/>
    </row>
    <row r="525" spans="6:6" ht="15.75" customHeight="1" x14ac:dyDescent="0.25">
      <c r="F525" s="1"/>
    </row>
    <row r="526" spans="6:6" ht="15.75" customHeight="1" x14ac:dyDescent="0.25">
      <c r="F526" s="1"/>
    </row>
    <row r="527" spans="6:6" ht="15.75" customHeight="1" x14ac:dyDescent="0.25">
      <c r="F527" s="1"/>
    </row>
    <row r="528" spans="6:6" ht="15.75" customHeight="1" x14ac:dyDescent="0.25">
      <c r="F528" s="1"/>
    </row>
    <row r="529" spans="6:6" ht="15.75" customHeight="1" x14ac:dyDescent="0.25">
      <c r="F529" s="1"/>
    </row>
    <row r="530" spans="6:6" ht="15.75" customHeight="1" x14ac:dyDescent="0.25">
      <c r="F530" s="1"/>
    </row>
    <row r="531" spans="6:6" ht="15.75" customHeight="1" x14ac:dyDescent="0.25">
      <c r="F531" s="1"/>
    </row>
    <row r="532" spans="6:6" ht="15.75" customHeight="1" x14ac:dyDescent="0.25">
      <c r="F532" s="1"/>
    </row>
    <row r="533" spans="6:6" ht="15.75" customHeight="1" x14ac:dyDescent="0.25">
      <c r="F533" s="1"/>
    </row>
    <row r="534" spans="6:6" ht="15.75" customHeight="1" x14ac:dyDescent="0.25">
      <c r="F534" s="1"/>
    </row>
    <row r="535" spans="6:6" ht="15.75" customHeight="1" x14ac:dyDescent="0.25">
      <c r="F535" s="1"/>
    </row>
    <row r="536" spans="6:6" ht="15.75" customHeight="1" x14ac:dyDescent="0.25">
      <c r="F536" s="1"/>
    </row>
    <row r="537" spans="6:6" ht="15.75" customHeight="1" x14ac:dyDescent="0.25">
      <c r="F537" s="1"/>
    </row>
    <row r="538" spans="6:6" ht="15.75" customHeight="1" x14ac:dyDescent="0.25">
      <c r="F538" s="1"/>
    </row>
    <row r="539" spans="6:6" ht="15.75" customHeight="1" x14ac:dyDescent="0.25">
      <c r="F539" s="1"/>
    </row>
    <row r="540" spans="6:6" ht="15.75" customHeight="1" x14ac:dyDescent="0.25">
      <c r="F540" s="1"/>
    </row>
    <row r="541" spans="6:6" ht="15.75" customHeight="1" x14ac:dyDescent="0.25">
      <c r="F541" s="1"/>
    </row>
    <row r="542" spans="6:6" ht="15.75" customHeight="1" x14ac:dyDescent="0.25">
      <c r="F542" s="1"/>
    </row>
    <row r="543" spans="6:6" ht="15.75" customHeight="1" x14ac:dyDescent="0.25">
      <c r="F543" s="1"/>
    </row>
    <row r="544" spans="6:6" ht="15.75" customHeight="1" x14ac:dyDescent="0.25">
      <c r="F544" s="1"/>
    </row>
    <row r="545" spans="6:6" ht="15.75" customHeight="1" x14ac:dyDescent="0.25">
      <c r="F545" s="1"/>
    </row>
    <row r="546" spans="6:6" ht="15.75" customHeight="1" x14ac:dyDescent="0.25">
      <c r="F546" s="1"/>
    </row>
    <row r="547" spans="6:6" ht="15.75" customHeight="1" x14ac:dyDescent="0.25">
      <c r="F547" s="1"/>
    </row>
    <row r="548" spans="6:6" ht="15.75" customHeight="1" x14ac:dyDescent="0.25">
      <c r="F548" s="1"/>
    </row>
    <row r="549" spans="6:6" ht="15.75" customHeight="1" x14ac:dyDescent="0.25">
      <c r="F549" s="1"/>
    </row>
    <row r="550" spans="6:6" ht="15.75" customHeight="1" x14ac:dyDescent="0.25">
      <c r="F550" s="1"/>
    </row>
    <row r="551" spans="6:6" ht="15.75" customHeight="1" x14ac:dyDescent="0.25">
      <c r="F551" s="1"/>
    </row>
    <row r="552" spans="6:6" ht="15.75" customHeight="1" x14ac:dyDescent="0.25">
      <c r="F552" s="1"/>
    </row>
    <row r="553" spans="6:6" ht="15.75" customHeight="1" x14ac:dyDescent="0.25">
      <c r="F553" s="1"/>
    </row>
    <row r="554" spans="6:6" ht="15.75" customHeight="1" x14ac:dyDescent="0.25">
      <c r="F554" s="1"/>
    </row>
    <row r="555" spans="6:6" ht="15.75" customHeight="1" x14ac:dyDescent="0.25">
      <c r="F555" s="1"/>
    </row>
    <row r="556" spans="6:6" ht="15.75" customHeight="1" x14ac:dyDescent="0.25">
      <c r="F556" s="1"/>
    </row>
    <row r="557" spans="6:6" ht="15.75" customHeight="1" x14ac:dyDescent="0.25">
      <c r="F557" s="1"/>
    </row>
    <row r="558" spans="6:6" ht="15.75" customHeight="1" x14ac:dyDescent="0.25">
      <c r="F558" s="1"/>
    </row>
    <row r="559" spans="6:6" ht="15.75" customHeight="1" x14ac:dyDescent="0.25">
      <c r="F559" s="1"/>
    </row>
    <row r="560" spans="6:6" ht="15.75" customHeight="1" x14ac:dyDescent="0.25">
      <c r="F560" s="1"/>
    </row>
    <row r="561" spans="6:6" ht="15.75" customHeight="1" x14ac:dyDescent="0.25">
      <c r="F561" s="1"/>
    </row>
    <row r="562" spans="6:6" ht="15.75" customHeight="1" x14ac:dyDescent="0.25">
      <c r="F562" s="1"/>
    </row>
    <row r="563" spans="6:6" ht="15.75" customHeight="1" x14ac:dyDescent="0.25">
      <c r="F563" s="1"/>
    </row>
    <row r="564" spans="6:6" ht="15.75" customHeight="1" x14ac:dyDescent="0.25">
      <c r="F564" s="1"/>
    </row>
    <row r="565" spans="6:6" ht="15.75" customHeight="1" x14ac:dyDescent="0.25">
      <c r="F565" s="1"/>
    </row>
    <row r="566" spans="6:6" ht="15.75" customHeight="1" x14ac:dyDescent="0.25">
      <c r="F566" s="1"/>
    </row>
    <row r="567" spans="6:6" ht="15.75" customHeight="1" x14ac:dyDescent="0.25">
      <c r="F567" s="1"/>
    </row>
    <row r="568" spans="6:6" ht="15.75" customHeight="1" x14ac:dyDescent="0.25">
      <c r="F568" s="1"/>
    </row>
    <row r="569" spans="6:6" ht="15.75" customHeight="1" x14ac:dyDescent="0.25">
      <c r="F569" s="1"/>
    </row>
    <row r="570" spans="6:6" ht="15.75" customHeight="1" x14ac:dyDescent="0.25">
      <c r="F570" s="1"/>
    </row>
    <row r="571" spans="6:6" ht="15.75" customHeight="1" x14ac:dyDescent="0.25">
      <c r="F571" s="1"/>
    </row>
    <row r="572" spans="6:6" ht="15.75" customHeight="1" x14ac:dyDescent="0.25">
      <c r="F572" s="1"/>
    </row>
    <row r="573" spans="6:6" ht="15.75" customHeight="1" x14ac:dyDescent="0.25">
      <c r="F573" s="1"/>
    </row>
    <row r="574" spans="6:6" ht="15.75" customHeight="1" x14ac:dyDescent="0.25">
      <c r="F574" s="1"/>
    </row>
    <row r="575" spans="6:6" ht="15.75" customHeight="1" x14ac:dyDescent="0.25">
      <c r="F575" s="1"/>
    </row>
    <row r="576" spans="6:6" ht="15.75" customHeight="1" x14ac:dyDescent="0.25">
      <c r="F576" s="1"/>
    </row>
    <row r="577" spans="6:6" ht="15.75" customHeight="1" x14ac:dyDescent="0.25">
      <c r="F577" s="1"/>
    </row>
    <row r="578" spans="6:6" ht="15.75" customHeight="1" x14ac:dyDescent="0.25">
      <c r="F578" s="1"/>
    </row>
    <row r="579" spans="6:6" ht="15.75" customHeight="1" x14ac:dyDescent="0.25">
      <c r="F579" s="1"/>
    </row>
    <row r="580" spans="6:6" ht="15.75" customHeight="1" x14ac:dyDescent="0.25">
      <c r="F580" s="1"/>
    </row>
    <row r="581" spans="6:6" ht="15.75" customHeight="1" x14ac:dyDescent="0.25">
      <c r="F581" s="1"/>
    </row>
    <row r="582" spans="6:6" ht="15.75" customHeight="1" x14ac:dyDescent="0.25">
      <c r="F582" s="1"/>
    </row>
    <row r="583" spans="6:6" ht="15.75" customHeight="1" x14ac:dyDescent="0.25">
      <c r="F583" s="1"/>
    </row>
    <row r="584" spans="6:6" ht="15.75" customHeight="1" x14ac:dyDescent="0.25">
      <c r="F584" s="1"/>
    </row>
    <row r="585" spans="6:6" ht="15.75" customHeight="1" x14ac:dyDescent="0.25">
      <c r="F585" s="1"/>
    </row>
    <row r="586" spans="6:6" ht="15.75" customHeight="1" x14ac:dyDescent="0.25">
      <c r="F586" s="1"/>
    </row>
    <row r="587" spans="6:6" ht="15.75" customHeight="1" x14ac:dyDescent="0.25">
      <c r="F587" s="1"/>
    </row>
    <row r="588" spans="6:6" ht="15.75" customHeight="1" x14ac:dyDescent="0.25">
      <c r="F588" s="1"/>
    </row>
    <row r="589" spans="6:6" ht="15.75" customHeight="1" x14ac:dyDescent="0.25">
      <c r="F589" s="1"/>
    </row>
    <row r="590" spans="6:6" ht="15.75" customHeight="1" x14ac:dyDescent="0.25">
      <c r="F590" s="1"/>
    </row>
    <row r="591" spans="6:6" ht="15.75" customHeight="1" x14ac:dyDescent="0.25">
      <c r="F591" s="1"/>
    </row>
    <row r="592" spans="6:6" ht="15.75" customHeight="1" x14ac:dyDescent="0.25">
      <c r="F592" s="1"/>
    </row>
    <row r="593" spans="6:6" ht="15.75" customHeight="1" x14ac:dyDescent="0.25">
      <c r="F593" s="1"/>
    </row>
    <row r="594" spans="6:6" ht="15.75" customHeight="1" x14ac:dyDescent="0.25">
      <c r="F594" s="1"/>
    </row>
    <row r="595" spans="6:6" ht="15.75" customHeight="1" x14ac:dyDescent="0.25">
      <c r="F595" s="1"/>
    </row>
    <row r="596" spans="6:6" ht="15.75" customHeight="1" x14ac:dyDescent="0.25">
      <c r="F596" s="1"/>
    </row>
    <row r="597" spans="6:6" ht="15.75" customHeight="1" x14ac:dyDescent="0.25">
      <c r="F597" s="1"/>
    </row>
    <row r="598" spans="6:6" ht="15.75" customHeight="1" x14ac:dyDescent="0.25">
      <c r="F598" s="1"/>
    </row>
    <row r="599" spans="6:6" ht="15.75" customHeight="1" x14ac:dyDescent="0.25">
      <c r="F599" s="1"/>
    </row>
    <row r="600" spans="6:6" ht="15.75" customHeight="1" x14ac:dyDescent="0.25">
      <c r="F600" s="1"/>
    </row>
    <row r="601" spans="6:6" ht="15.75" customHeight="1" x14ac:dyDescent="0.25">
      <c r="F601" s="1"/>
    </row>
    <row r="602" spans="6:6" ht="15.75" customHeight="1" x14ac:dyDescent="0.25">
      <c r="F602" s="1"/>
    </row>
    <row r="603" spans="6:6" ht="15.75" customHeight="1" x14ac:dyDescent="0.25">
      <c r="F603" s="1"/>
    </row>
    <row r="604" spans="6:6" ht="15.75" customHeight="1" x14ac:dyDescent="0.25">
      <c r="F604" s="1"/>
    </row>
    <row r="605" spans="6:6" ht="15.75" customHeight="1" x14ac:dyDescent="0.25">
      <c r="F605" s="1"/>
    </row>
    <row r="606" spans="6:6" ht="15.75" customHeight="1" x14ac:dyDescent="0.25">
      <c r="F606" s="1"/>
    </row>
    <row r="607" spans="6:6" ht="15.75" customHeight="1" x14ac:dyDescent="0.25">
      <c r="F607" s="1"/>
    </row>
    <row r="608" spans="6:6" ht="15.75" customHeight="1" x14ac:dyDescent="0.25">
      <c r="F608" s="1"/>
    </row>
    <row r="609" spans="6:6" ht="15.75" customHeight="1" x14ac:dyDescent="0.25">
      <c r="F609" s="1"/>
    </row>
    <row r="610" spans="6:6" ht="15.75" customHeight="1" x14ac:dyDescent="0.25">
      <c r="F610" s="1"/>
    </row>
    <row r="611" spans="6:6" ht="15.75" customHeight="1" x14ac:dyDescent="0.25">
      <c r="F611" s="1"/>
    </row>
    <row r="612" spans="6:6" ht="15.75" customHeight="1" x14ac:dyDescent="0.25">
      <c r="F612" s="1"/>
    </row>
    <row r="613" spans="6:6" ht="15.75" customHeight="1" x14ac:dyDescent="0.25">
      <c r="F613" s="1"/>
    </row>
    <row r="614" spans="6:6" ht="15.75" customHeight="1" x14ac:dyDescent="0.25">
      <c r="F614" s="1"/>
    </row>
    <row r="615" spans="6:6" ht="15.75" customHeight="1" x14ac:dyDescent="0.25">
      <c r="F615" s="1"/>
    </row>
    <row r="616" spans="6:6" ht="15.75" customHeight="1" x14ac:dyDescent="0.25">
      <c r="F616" s="1"/>
    </row>
    <row r="617" spans="6:6" ht="15.75" customHeight="1" x14ac:dyDescent="0.25">
      <c r="F617" s="1"/>
    </row>
    <row r="618" spans="6:6" ht="15.75" customHeight="1" x14ac:dyDescent="0.25">
      <c r="F618" s="1"/>
    </row>
    <row r="619" spans="6:6" ht="15.75" customHeight="1" x14ac:dyDescent="0.25">
      <c r="F619" s="1"/>
    </row>
    <row r="620" spans="6:6" ht="15.75" customHeight="1" x14ac:dyDescent="0.25">
      <c r="F620" s="1"/>
    </row>
    <row r="621" spans="6:6" ht="15.75" customHeight="1" x14ac:dyDescent="0.25">
      <c r="F621" s="1"/>
    </row>
    <row r="622" spans="6:6" ht="15.75" customHeight="1" x14ac:dyDescent="0.25">
      <c r="F622" s="1"/>
    </row>
    <row r="623" spans="6:6" ht="15.75" customHeight="1" x14ac:dyDescent="0.25">
      <c r="F623" s="1"/>
    </row>
    <row r="624" spans="6:6" ht="15.75" customHeight="1" x14ac:dyDescent="0.25">
      <c r="F624" s="1"/>
    </row>
    <row r="625" spans="6:6" ht="15.75" customHeight="1" x14ac:dyDescent="0.25">
      <c r="F625" s="1"/>
    </row>
    <row r="626" spans="6:6" ht="15.75" customHeight="1" x14ac:dyDescent="0.25">
      <c r="F626" s="1"/>
    </row>
    <row r="627" spans="6:6" ht="15.75" customHeight="1" x14ac:dyDescent="0.25">
      <c r="F627" s="1"/>
    </row>
    <row r="628" spans="6:6" ht="15.75" customHeight="1" x14ac:dyDescent="0.25">
      <c r="F628" s="1"/>
    </row>
    <row r="629" spans="6:6" ht="15.75" customHeight="1" x14ac:dyDescent="0.25">
      <c r="F629" s="1"/>
    </row>
    <row r="630" spans="6:6" ht="15.75" customHeight="1" x14ac:dyDescent="0.25">
      <c r="F630" s="1"/>
    </row>
    <row r="631" spans="6:6" ht="15.75" customHeight="1" x14ac:dyDescent="0.25">
      <c r="F631" s="1"/>
    </row>
    <row r="632" spans="6:6" ht="15.75" customHeight="1" x14ac:dyDescent="0.25">
      <c r="F632" s="1"/>
    </row>
    <row r="633" spans="6:6" ht="15.75" customHeight="1" x14ac:dyDescent="0.25">
      <c r="F633" s="1"/>
    </row>
    <row r="634" spans="6:6" ht="15.75" customHeight="1" x14ac:dyDescent="0.25">
      <c r="F634" s="1"/>
    </row>
    <row r="635" spans="6:6" ht="15.75" customHeight="1" x14ac:dyDescent="0.25">
      <c r="F635" s="1"/>
    </row>
    <row r="636" spans="6:6" ht="15.75" customHeight="1" x14ac:dyDescent="0.25">
      <c r="F636" s="1"/>
    </row>
    <row r="637" spans="6:6" ht="15.75" customHeight="1" x14ac:dyDescent="0.25">
      <c r="F637" s="1"/>
    </row>
    <row r="638" spans="6:6" ht="15.75" customHeight="1" x14ac:dyDescent="0.25">
      <c r="F638" s="1"/>
    </row>
    <row r="639" spans="6:6" ht="15.75" customHeight="1" x14ac:dyDescent="0.25">
      <c r="F639" s="1"/>
    </row>
    <row r="640" spans="6:6" ht="15.75" customHeight="1" x14ac:dyDescent="0.25">
      <c r="F640" s="1"/>
    </row>
    <row r="641" spans="6:6" ht="15.75" customHeight="1" x14ac:dyDescent="0.25">
      <c r="F641" s="1"/>
    </row>
    <row r="642" spans="6:6" ht="15.75" customHeight="1" x14ac:dyDescent="0.25">
      <c r="F642" s="1"/>
    </row>
    <row r="643" spans="6:6" ht="15.75" customHeight="1" x14ac:dyDescent="0.25">
      <c r="F643" s="1"/>
    </row>
    <row r="644" spans="6:6" ht="15.75" customHeight="1" x14ac:dyDescent="0.25">
      <c r="F644" s="1"/>
    </row>
    <row r="645" spans="6:6" ht="15.75" customHeight="1" x14ac:dyDescent="0.25">
      <c r="F645" s="1"/>
    </row>
    <row r="646" spans="6:6" ht="15.75" customHeight="1" x14ac:dyDescent="0.25">
      <c r="F646" s="1"/>
    </row>
    <row r="647" spans="6:6" ht="15.75" customHeight="1" x14ac:dyDescent="0.25">
      <c r="F647" s="1"/>
    </row>
    <row r="648" spans="6:6" ht="15.75" customHeight="1" x14ac:dyDescent="0.25">
      <c r="F648" s="1"/>
    </row>
    <row r="649" spans="6:6" ht="15.75" customHeight="1" x14ac:dyDescent="0.25">
      <c r="F649" s="1"/>
    </row>
    <row r="650" spans="6:6" ht="15.75" customHeight="1" x14ac:dyDescent="0.25">
      <c r="F650" s="1"/>
    </row>
    <row r="651" spans="6:6" ht="15.75" customHeight="1" x14ac:dyDescent="0.25">
      <c r="F651" s="1"/>
    </row>
    <row r="652" spans="6:6" ht="15.75" customHeight="1" x14ac:dyDescent="0.25">
      <c r="F652" s="1"/>
    </row>
    <row r="653" spans="6:6" ht="15.75" customHeight="1" x14ac:dyDescent="0.25">
      <c r="F653" s="1"/>
    </row>
    <row r="654" spans="6:6" ht="15.75" customHeight="1" x14ac:dyDescent="0.25">
      <c r="F654" s="1"/>
    </row>
    <row r="655" spans="6:6" ht="15.75" customHeight="1" x14ac:dyDescent="0.25">
      <c r="F655" s="1"/>
    </row>
    <row r="656" spans="6:6" ht="15.75" customHeight="1" x14ac:dyDescent="0.25">
      <c r="F656" s="1"/>
    </row>
    <row r="657" spans="6:6" ht="15.75" customHeight="1" x14ac:dyDescent="0.25">
      <c r="F657" s="1"/>
    </row>
    <row r="658" spans="6:6" ht="15.75" customHeight="1" x14ac:dyDescent="0.25">
      <c r="F658" s="1"/>
    </row>
    <row r="659" spans="6:6" ht="15.75" customHeight="1" x14ac:dyDescent="0.25">
      <c r="F659" s="1"/>
    </row>
    <row r="660" spans="6:6" ht="15.75" customHeight="1" x14ac:dyDescent="0.25">
      <c r="F660" s="1"/>
    </row>
    <row r="661" spans="6:6" ht="15.75" customHeight="1" x14ac:dyDescent="0.25">
      <c r="F661" s="1"/>
    </row>
    <row r="662" spans="6:6" ht="15.75" customHeight="1" x14ac:dyDescent="0.25">
      <c r="F662" s="1"/>
    </row>
    <row r="663" spans="6:6" ht="15.75" customHeight="1" x14ac:dyDescent="0.25">
      <c r="F663" s="1"/>
    </row>
    <row r="664" spans="6:6" ht="15.75" customHeight="1" x14ac:dyDescent="0.25">
      <c r="F664" s="1"/>
    </row>
    <row r="665" spans="6:6" ht="15.75" customHeight="1" x14ac:dyDescent="0.25">
      <c r="F665" s="1"/>
    </row>
    <row r="666" spans="6:6" ht="15.75" customHeight="1" x14ac:dyDescent="0.25">
      <c r="F666" s="1"/>
    </row>
    <row r="667" spans="6:6" ht="15.75" customHeight="1" x14ac:dyDescent="0.25">
      <c r="F667" s="1"/>
    </row>
    <row r="668" spans="6:6" ht="15.75" customHeight="1" x14ac:dyDescent="0.25">
      <c r="F668" s="1"/>
    </row>
    <row r="669" spans="6:6" ht="15.75" customHeight="1" x14ac:dyDescent="0.25">
      <c r="F669" s="1"/>
    </row>
    <row r="670" spans="6:6" ht="15.75" customHeight="1" x14ac:dyDescent="0.25">
      <c r="F670" s="1"/>
    </row>
    <row r="671" spans="6:6" ht="15.75" customHeight="1" x14ac:dyDescent="0.25">
      <c r="F671" s="1"/>
    </row>
    <row r="672" spans="6:6" ht="15.75" customHeight="1" x14ac:dyDescent="0.25">
      <c r="F672" s="1"/>
    </row>
    <row r="673" spans="6:6" ht="15.75" customHeight="1" x14ac:dyDescent="0.25">
      <c r="F673" s="1"/>
    </row>
    <row r="674" spans="6:6" ht="15.75" customHeight="1" x14ac:dyDescent="0.25">
      <c r="F674" s="1"/>
    </row>
    <row r="675" spans="6:6" ht="15.75" customHeight="1" x14ac:dyDescent="0.25">
      <c r="F675" s="1"/>
    </row>
    <row r="676" spans="6:6" ht="15.75" customHeight="1" x14ac:dyDescent="0.25">
      <c r="F676" s="1"/>
    </row>
    <row r="677" spans="6:6" ht="15.75" customHeight="1" x14ac:dyDescent="0.25">
      <c r="F677" s="1"/>
    </row>
    <row r="678" spans="6:6" ht="15.75" customHeight="1" x14ac:dyDescent="0.25">
      <c r="F678" s="1"/>
    </row>
    <row r="679" spans="6:6" ht="15.75" customHeight="1" x14ac:dyDescent="0.25">
      <c r="F679" s="1"/>
    </row>
    <row r="680" spans="6:6" ht="15.75" customHeight="1" x14ac:dyDescent="0.25">
      <c r="F680" s="1"/>
    </row>
    <row r="681" spans="6:6" ht="15.75" customHeight="1" x14ac:dyDescent="0.25">
      <c r="F681" s="1"/>
    </row>
    <row r="682" spans="6:6" ht="15.75" customHeight="1" x14ac:dyDescent="0.25">
      <c r="F682" s="1"/>
    </row>
    <row r="683" spans="6:6" ht="15.75" customHeight="1" x14ac:dyDescent="0.25">
      <c r="F683" s="1"/>
    </row>
    <row r="684" spans="6:6" ht="15.75" customHeight="1" x14ac:dyDescent="0.25">
      <c r="F684" s="1"/>
    </row>
    <row r="685" spans="6:6" ht="15.75" customHeight="1" x14ac:dyDescent="0.25">
      <c r="F685" s="1"/>
    </row>
    <row r="686" spans="6:6" ht="15.75" customHeight="1" x14ac:dyDescent="0.25">
      <c r="F686" s="1"/>
    </row>
    <row r="687" spans="6:6" ht="15.75" customHeight="1" x14ac:dyDescent="0.25">
      <c r="F687" s="1"/>
    </row>
    <row r="688" spans="6:6" ht="15.75" customHeight="1" x14ac:dyDescent="0.25">
      <c r="F688" s="1"/>
    </row>
    <row r="689" spans="6:6" ht="15.75" customHeight="1" x14ac:dyDescent="0.25">
      <c r="F689" s="1"/>
    </row>
    <row r="690" spans="6:6" ht="15.75" customHeight="1" x14ac:dyDescent="0.25">
      <c r="F690" s="1"/>
    </row>
    <row r="691" spans="6:6" ht="15.75" customHeight="1" x14ac:dyDescent="0.25">
      <c r="F691" s="1"/>
    </row>
    <row r="692" spans="6:6" ht="15.75" customHeight="1" x14ac:dyDescent="0.25">
      <c r="F692" s="1"/>
    </row>
    <row r="693" spans="6:6" ht="15.75" customHeight="1" x14ac:dyDescent="0.25">
      <c r="F693" s="1"/>
    </row>
    <row r="694" spans="6:6" ht="15.75" customHeight="1" x14ac:dyDescent="0.25">
      <c r="F694" s="1"/>
    </row>
    <row r="695" spans="6:6" ht="15.75" customHeight="1" x14ac:dyDescent="0.25">
      <c r="F695" s="1"/>
    </row>
    <row r="696" spans="6:6" ht="15.75" customHeight="1" x14ac:dyDescent="0.25">
      <c r="F696" s="1"/>
    </row>
    <row r="697" spans="6:6" ht="15.75" customHeight="1" x14ac:dyDescent="0.25">
      <c r="F697" s="1"/>
    </row>
    <row r="698" spans="6:6" ht="15.75" customHeight="1" x14ac:dyDescent="0.25">
      <c r="F698" s="1"/>
    </row>
    <row r="699" spans="6:6" ht="15.75" customHeight="1" x14ac:dyDescent="0.25">
      <c r="F699" s="1"/>
    </row>
    <row r="700" spans="6:6" ht="15.75" customHeight="1" x14ac:dyDescent="0.25">
      <c r="F700" s="1"/>
    </row>
    <row r="701" spans="6:6" ht="15.75" customHeight="1" x14ac:dyDescent="0.25">
      <c r="F701" s="1"/>
    </row>
    <row r="702" spans="6:6" ht="15.75" customHeight="1" x14ac:dyDescent="0.25">
      <c r="F702" s="1"/>
    </row>
    <row r="703" spans="6:6" ht="15.75" customHeight="1" x14ac:dyDescent="0.25">
      <c r="F703" s="1"/>
    </row>
    <row r="704" spans="6:6" ht="15.75" customHeight="1" x14ac:dyDescent="0.25">
      <c r="F704" s="1"/>
    </row>
    <row r="705" spans="6:6" ht="15.75" customHeight="1" x14ac:dyDescent="0.25">
      <c r="F705" s="1"/>
    </row>
    <row r="706" spans="6:6" ht="15.75" customHeight="1" x14ac:dyDescent="0.25">
      <c r="F706" s="1"/>
    </row>
    <row r="707" spans="6:6" ht="15.75" customHeight="1" x14ac:dyDescent="0.25">
      <c r="F707" s="1"/>
    </row>
    <row r="708" spans="6:6" ht="15.75" customHeight="1" x14ac:dyDescent="0.25">
      <c r="F708" s="1"/>
    </row>
    <row r="709" spans="6:6" ht="15.75" customHeight="1" x14ac:dyDescent="0.25">
      <c r="F709" s="1"/>
    </row>
    <row r="710" spans="6:6" ht="15.75" customHeight="1" x14ac:dyDescent="0.25">
      <c r="F710" s="1"/>
    </row>
    <row r="711" spans="6:6" ht="15.75" customHeight="1" x14ac:dyDescent="0.25">
      <c r="F711" s="1"/>
    </row>
    <row r="712" spans="6:6" ht="15.75" customHeight="1" x14ac:dyDescent="0.25">
      <c r="F712" s="1"/>
    </row>
    <row r="713" spans="6:6" ht="15.75" customHeight="1" x14ac:dyDescent="0.25">
      <c r="F713" s="1"/>
    </row>
    <row r="714" spans="6:6" ht="15.75" customHeight="1" x14ac:dyDescent="0.25">
      <c r="F714" s="1"/>
    </row>
    <row r="715" spans="6:6" ht="15.75" customHeight="1" x14ac:dyDescent="0.25">
      <c r="F715" s="1"/>
    </row>
    <row r="716" spans="6:6" ht="15.75" customHeight="1" x14ac:dyDescent="0.25">
      <c r="F716" s="1"/>
    </row>
    <row r="717" spans="6:6" ht="15.75" customHeight="1" x14ac:dyDescent="0.25">
      <c r="F717" s="1"/>
    </row>
    <row r="718" spans="6:6" ht="15.75" customHeight="1" x14ac:dyDescent="0.25">
      <c r="F718" s="1"/>
    </row>
    <row r="719" spans="6:6" ht="15.75" customHeight="1" x14ac:dyDescent="0.25">
      <c r="F719" s="1"/>
    </row>
    <row r="720" spans="6:6" ht="15.75" customHeight="1" x14ac:dyDescent="0.25">
      <c r="F720" s="1"/>
    </row>
    <row r="721" spans="6:6" ht="15.75" customHeight="1" x14ac:dyDescent="0.25">
      <c r="F721" s="1"/>
    </row>
    <row r="722" spans="6:6" ht="15.75" customHeight="1" x14ac:dyDescent="0.25">
      <c r="F722" s="1"/>
    </row>
    <row r="723" spans="6:6" ht="15.75" customHeight="1" x14ac:dyDescent="0.25">
      <c r="F723" s="1"/>
    </row>
    <row r="724" spans="6:6" ht="15.75" customHeight="1" x14ac:dyDescent="0.25">
      <c r="F724" s="1"/>
    </row>
    <row r="725" spans="6:6" ht="15.75" customHeight="1" x14ac:dyDescent="0.25">
      <c r="F725" s="1"/>
    </row>
    <row r="726" spans="6:6" ht="15.75" customHeight="1" x14ac:dyDescent="0.25">
      <c r="F726" s="1"/>
    </row>
    <row r="727" spans="6:6" ht="15.75" customHeight="1" x14ac:dyDescent="0.25">
      <c r="F727" s="1"/>
    </row>
    <row r="728" spans="6:6" ht="15.75" customHeight="1" x14ac:dyDescent="0.25">
      <c r="F728" s="1"/>
    </row>
    <row r="729" spans="6:6" ht="15.75" customHeight="1" x14ac:dyDescent="0.25">
      <c r="F729" s="1"/>
    </row>
    <row r="730" spans="6:6" ht="15.75" customHeight="1" x14ac:dyDescent="0.25">
      <c r="F730" s="1"/>
    </row>
    <row r="731" spans="6:6" ht="15.75" customHeight="1" x14ac:dyDescent="0.25">
      <c r="F731" s="1"/>
    </row>
    <row r="732" spans="6:6" ht="15.75" customHeight="1" x14ac:dyDescent="0.25">
      <c r="F732" s="1"/>
    </row>
    <row r="733" spans="6:6" ht="15.75" customHeight="1" x14ac:dyDescent="0.25">
      <c r="F733" s="1"/>
    </row>
    <row r="734" spans="6:6" ht="15.75" customHeight="1" x14ac:dyDescent="0.25">
      <c r="F734" s="1"/>
    </row>
    <row r="735" spans="6:6" ht="15.75" customHeight="1" x14ac:dyDescent="0.25">
      <c r="F735" s="1"/>
    </row>
    <row r="736" spans="6:6" ht="15.75" customHeight="1" x14ac:dyDescent="0.25">
      <c r="F736" s="1"/>
    </row>
    <row r="737" spans="6:6" ht="15.75" customHeight="1" x14ac:dyDescent="0.25">
      <c r="F737" s="1"/>
    </row>
    <row r="738" spans="6:6" ht="15.75" customHeight="1" x14ac:dyDescent="0.25">
      <c r="F738" s="1"/>
    </row>
    <row r="739" spans="6:6" ht="15.75" customHeight="1" x14ac:dyDescent="0.25">
      <c r="F739" s="1"/>
    </row>
    <row r="740" spans="6:6" ht="15.75" customHeight="1" x14ac:dyDescent="0.25">
      <c r="F740" s="1"/>
    </row>
    <row r="741" spans="6:6" ht="15.75" customHeight="1" x14ac:dyDescent="0.25">
      <c r="F741" s="1"/>
    </row>
    <row r="742" spans="6:6" ht="15.75" customHeight="1" x14ac:dyDescent="0.25">
      <c r="F742" s="1"/>
    </row>
    <row r="743" spans="6:6" ht="15.75" customHeight="1" x14ac:dyDescent="0.25">
      <c r="F743" s="1"/>
    </row>
    <row r="744" spans="6:6" ht="15.75" customHeight="1" x14ac:dyDescent="0.25">
      <c r="F744" s="1"/>
    </row>
    <row r="745" spans="6:6" ht="15.75" customHeight="1" x14ac:dyDescent="0.25">
      <c r="F745" s="1"/>
    </row>
    <row r="746" spans="6:6" ht="15.75" customHeight="1" x14ac:dyDescent="0.25">
      <c r="F746" s="1"/>
    </row>
    <row r="747" spans="6:6" ht="15.75" customHeight="1" x14ac:dyDescent="0.25">
      <c r="F747" s="1"/>
    </row>
    <row r="748" spans="6:6" ht="15.75" customHeight="1" x14ac:dyDescent="0.25">
      <c r="F748" s="1"/>
    </row>
    <row r="749" spans="6:6" ht="15.75" customHeight="1" x14ac:dyDescent="0.25">
      <c r="F749" s="1"/>
    </row>
    <row r="750" spans="6:6" ht="15.75" customHeight="1" x14ac:dyDescent="0.25">
      <c r="F750" s="1"/>
    </row>
    <row r="751" spans="6:6" ht="15.75" customHeight="1" x14ac:dyDescent="0.25">
      <c r="F751" s="1"/>
    </row>
    <row r="752" spans="6:6" ht="15.75" customHeight="1" x14ac:dyDescent="0.25">
      <c r="F752" s="1"/>
    </row>
    <row r="753" spans="6:6" ht="15.75" customHeight="1" x14ac:dyDescent="0.25">
      <c r="F753" s="1"/>
    </row>
    <row r="754" spans="6:6" ht="15.75" customHeight="1" x14ac:dyDescent="0.25">
      <c r="F754" s="1"/>
    </row>
    <row r="755" spans="6:6" ht="15.75" customHeight="1" x14ac:dyDescent="0.25">
      <c r="F755" s="1"/>
    </row>
    <row r="756" spans="6:6" ht="15.75" customHeight="1" x14ac:dyDescent="0.25">
      <c r="F756" s="1"/>
    </row>
    <row r="757" spans="6:6" ht="15.75" customHeight="1" x14ac:dyDescent="0.25">
      <c r="F757" s="1"/>
    </row>
    <row r="758" spans="6:6" ht="15.75" customHeight="1" x14ac:dyDescent="0.25">
      <c r="F758" s="1"/>
    </row>
    <row r="759" spans="6:6" ht="15.75" customHeight="1" x14ac:dyDescent="0.25">
      <c r="F759" s="1"/>
    </row>
    <row r="760" spans="6:6" ht="15.75" customHeight="1" x14ac:dyDescent="0.25">
      <c r="F760" s="1"/>
    </row>
    <row r="761" spans="6:6" ht="15.75" customHeight="1" x14ac:dyDescent="0.25">
      <c r="F761" s="1"/>
    </row>
    <row r="762" spans="6:6" ht="15.75" customHeight="1" x14ac:dyDescent="0.25">
      <c r="F762" s="1"/>
    </row>
    <row r="763" spans="6:6" ht="15.75" customHeight="1" x14ac:dyDescent="0.25">
      <c r="F763" s="1"/>
    </row>
    <row r="764" spans="6:6" ht="15.75" customHeight="1" x14ac:dyDescent="0.25">
      <c r="F764" s="1"/>
    </row>
    <row r="765" spans="6:6" ht="15.75" customHeight="1" x14ac:dyDescent="0.25">
      <c r="F765" s="1"/>
    </row>
    <row r="766" spans="6:6" ht="15.75" customHeight="1" x14ac:dyDescent="0.25">
      <c r="F766" s="1"/>
    </row>
    <row r="767" spans="6:6" ht="15.75" customHeight="1" x14ac:dyDescent="0.25">
      <c r="F767" s="1"/>
    </row>
    <row r="768" spans="6:6" ht="15.75" customHeight="1" x14ac:dyDescent="0.25">
      <c r="F768" s="1"/>
    </row>
    <row r="769" spans="6:6" ht="15.75" customHeight="1" x14ac:dyDescent="0.25">
      <c r="F769" s="1"/>
    </row>
    <row r="770" spans="6:6" ht="15.75" customHeight="1" x14ac:dyDescent="0.25">
      <c r="F770" s="1"/>
    </row>
    <row r="771" spans="6:6" ht="15.75" customHeight="1" x14ac:dyDescent="0.25">
      <c r="F771" s="1"/>
    </row>
    <row r="772" spans="6:6" ht="15.75" customHeight="1" x14ac:dyDescent="0.25">
      <c r="F772" s="1"/>
    </row>
    <row r="773" spans="6:6" ht="15.75" customHeight="1" x14ac:dyDescent="0.25">
      <c r="F773" s="1"/>
    </row>
    <row r="774" spans="6:6" ht="15.75" customHeight="1" x14ac:dyDescent="0.25">
      <c r="F774" s="1"/>
    </row>
    <row r="775" spans="6:6" ht="15.75" customHeight="1" x14ac:dyDescent="0.25">
      <c r="F775" s="1"/>
    </row>
    <row r="776" spans="6:6" ht="15.75" customHeight="1" x14ac:dyDescent="0.25">
      <c r="F776" s="1"/>
    </row>
    <row r="777" spans="6:6" ht="15.75" customHeight="1" x14ac:dyDescent="0.25">
      <c r="F777" s="1"/>
    </row>
    <row r="778" spans="6:6" ht="15.75" customHeight="1" x14ac:dyDescent="0.25">
      <c r="F778" s="1"/>
    </row>
    <row r="779" spans="6:6" ht="15.75" customHeight="1" x14ac:dyDescent="0.25">
      <c r="F779" s="1"/>
    </row>
    <row r="780" spans="6:6" ht="15.75" customHeight="1" x14ac:dyDescent="0.25">
      <c r="F780" s="1"/>
    </row>
    <row r="781" spans="6:6" ht="15.75" customHeight="1" x14ac:dyDescent="0.25">
      <c r="F781" s="1"/>
    </row>
    <row r="782" spans="6:6" ht="15.75" customHeight="1" x14ac:dyDescent="0.25">
      <c r="F782" s="1"/>
    </row>
    <row r="783" spans="6:6" ht="15.75" customHeight="1" x14ac:dyDescent="0.25">
      <c r="F783" s="1"/>
    </row>
    <row r="784" spans="6:6" ht="15.75" customHeight="1" x14ac:dyDescent="0.25">
      <c r="F784" s="1"/>
    </row>
    <row r="785" spans="6:6" ht="15.75" customHeight="1" x14ac:dyDescent="0.25">
      <c r="F785" s="1"/>
    </row>
    <row r="786" spans="6:6" ht="15.75" customHeight="1" x14ac:dyDescent="0.25">
      <c r="F786" s="1"/>
    </row>
    <row r="787" spans="6:6" ht="15.75" customHeight="1" x14ac:dyDescent="0.25">
      <c r="F787" s="1"/>
    </row>
    <row r="788" spans="6:6" ht="15.75" customHeight="1" x14ac:dyDescent="0.25">
      <c r="F788" s="1"/>
    </row>
    <row r="789" spans="6:6" ht="15.75" customHeight="1" x14ac:dyDescent="0.25">
      <c r="F789" s="1"/>
    </row>
    <row r="790" spans="6:6" ht="15.75" customHeight="1" x14ac:dyDescent="0.25">
      <c r="F790" s="1"/>
    </row>
    <row r="791" spans="6:6" ht="15.75" customHeight="1" x14ac:dyDescent="0.25">
      <c r="F791" s="1"/>
    </row>
    <row r="792" spans="6:6" ht="15.75" customHeight="1" x14ac:dyDescent="0.25">
      <c r="F792" s="1"/>
    </row>
    <row r="793" spans="6:6" ht="15.75" customHeight="1" x14ac:dyDescent="0.25">
      <c r="F793" s="1"/>
    </row>
    <row r="794" spans="6:6" ht="15.75" customHeight="1" x14ac:dyDescent="0.25">
      <c r="F794" s="1"/>
    </row>
    <row r="795" spans="6:6" ht="15.75" customHeight="1" x14ac:dyDescent="0.25">
      <c r="F795" s="1"/>
    </row>
    <row r="796" spans="6:6" ht="15.75" customHeight="1" x14ac:dyDescent="0.25">
      <c r="F796" s="1"/>
    </row>
    <row r="797" spans="6:6" ht="15.75" customHeight="1" x14ac:dyDescent="0.25">
      <c r="F797" s="1"/>
    </row>
    <row r="798" spans="6:6" ht="15.75" customHeight="1" x14ac:dyDescent="0.25">
      <c r="F798" s="1"/>
    </row>
    <row r="799" spans="6:6" ht="15.75" customHeight="1" x14ac:dyDescent="0.25">
      <c r="F799" s="1"/>
    </row>
    <row r="800" spans="6:6" ht="15.75" customHeight="1" x14ac:dyDescent="0.25">
      <c r="F800" s="1"/>
    </row>
    <row r="801" spans="6:6" ht="15.75" customHeight="1" x14ac:dyDescent="0.25">
      <c r="F801" s="1"/>
    </row>
    <row r="802" spans="6:6" ht="15.75" customHeight="1" x14ac:dyDescent="0.25">
      <c r="F802" s="1"/>
    </row>
    <row r="803" spans="6:6" ht="15.75" customHeight="1" x14ac:dyDescent="0.25">
      <c r="F803" s="1"/>
    </row>
    <row r="804" spans="6:6" ht="15.75" customHeight="1" x14ac:dyDescent="0.25">
      <c r="F804" s="1"/>
    </row>
    <row r="805" spans="6:6" ht="15.75" customHeight="1" x14ac:dyDescent="0.25">
      <c r="F805" s="1"/>
    </row>
    <row r="806" spans="6:6" ht="15.75" customHeight="1" x14ac:dyDescent="0.25">
      <c r="F806" s="1"/>
    </row>
    <row r="807" spans="6:6" ht="15.75" customHeight="1" x14ac:dyDescent="0.25">
      <c r="F807" s="1"/>
    </row>
    <row r="808" spans="6:6" ht="15.75" customHeight="1" x14ac:dyDescent="0.25">
      <c r="F808" s="1"/>
    </row>
    <row r="809" spans="6:6" ht="15.75" customHeight="1" x14ac:dyDescent="0.25">
      <c r="F809" s="1"/>
    </row>
    <row r="810" spans="6:6" ht="15.75" customHeight="1" x14ac:dyDescent="0.25">
      <c r="F810" s="1"/>
    </row>
    <row r="811" spans="6:6" ht="15.75" customHeight="1" x14ac:dyDescent="0.25">
      <c r="F811" s="1"/>
    </row>
    <row r="812" spans="6:6" ht="15.75" customHeight="1" x14ac:dyDescent="0.25">
      <c r="F812" s="1"/>
    </row>
    <row r="813" spans="6:6" ht="15.75" customHeight="1" x14ac:dyDescent="0.25">
      <c r="F813" s="1"/>
    </row>
    <row r="814" spans="6:6" ht="15.75" customHeight="1" x14ac:dyDescent="0.25">
      <c r="F814" s="1"/>
    </row>
    <row r="815" spans="6:6" ht="15.75" customHeight="1" x14ac:dyDescent="0.25">
      <c r="F815" s="1"/>
    </row>
    <row r="816" spans="6:6" ht="15.75" customHeight="1" x14ac:dyDescent="0.25">
      <c r="F816" s="1"/>
    </row>
    <row r="817" spans="6:6" ht="15.75" customHeight="1" x14ac:dyDescent="0.25">
      <c r="F817" s="1"/>
    </row>
    <row r="818" spans="6:6" ht="15.75" customHeight="1" x14ac:dyDescent="0.25">
      <c r="F818" s="1"/>
    </row>
    <row r="819" spans="6:6" ht="15.75" customHeight="1" x14ac:dyDescent="0.25">
      <c r="F819" s="1"/>
    </row>
    <row r="820" spans="6:6" ht="15.75" customHeight="1" x14ac:dyDescent="0.25">
      <c r="F820" s="1"/>
    </row>
    <row r="821" spans="6:6" ht="15.75" customHeight="1" x14ac:dyDescent="0.25">
      <c r="F821" s="1"/>
    </row>
    <row r="822" spans="6:6" ht="15.75" customHeight="1" x14ac:dyDescent="0.25">
      <c r="F822" s="1"/>
    </row>
    <row r="823" spans="6:6" ht="15.75" customHeight="1" x14ac:dyDescent="0.25">
      <c r="F823" s="1"/>
    </row>
    <row r="824" spans="6:6" ht="15.75" customHeight="1" x14ac:dyDescent="0.25">
      <c r="F824" s="1"/>
    </row>
    <row r="825" spans="6:6" ht="15.75" customHeight="1" x14ac:dyDescent="0.25">
      <c r="F825" s="1"/>
    </row>
    <row r="826" spans="6:6" ht="15.75" customHeight="1" x14ac:dyDescent="0.25">
      <c r="F826" s="1"/>
    </row>
    <row r="827" spans="6:6" ht="15.75" customHeight="1" x14ac:dyDescent="0.25">
      <c r="F827" s="1"/>
    </row>
    <row r="828" spans="6:6" ht="15.75" customHeight="1" x14ac:dyDescent="0.25">
      <c r="F828" s="1"/>
    </row>
    <row r="829" spans="6:6" ht="15.75" customHeight="1" x14ac:dyDescent="0.25">
      <c r="F829" s="1"/>
    </row>
    <row r="830" spans="6:6" ht="15.75" customHeight="1" x14ac:dyDescent="0.25">
      <c r="F830" s="1"/>
    </row>
    <row r="831" spans="6:6" ht="15.75" customHeight="1" x14ac:dyDescent="0.25">
      <c r="F831" s="1"/>
    </row>
    <row r="832" spans="6:6" ht="15.75" customHeight="1" x14ac:dyDescent="0.25">
      <c r="F832" s="1"/>
    </row>
    <row r="833" spans="6:6" ht="15.75" customHeight="1" x14ac:dyDescent="0.25">
      <c r="F833" s="1"/>
    </row>
    <row r="834" spans="6:6" ht="15.75" customHeight="1" x14ac:dyDescent="0.25">
      <c r="F834" s="1"/>
    </row>
    <row r="835" spans="6:6" ht="15.75" customHeight="1" x14ac:dyDescent="0.25">
      <c r="F835" s="1"/>
    </row>
    <row r="836" spans="6:6" ht="15.75" customHeight="1" x14ac:dyDescent="0.25">
      <c r="F836" s="1"/>
    </row>
    <row r="837" spans="6:6" ht="15.75" customHeight="1" x14ac:dyDescent="0.25">
      <c r="F837" s="1"/>
    </row>
    <row r="838" spans="6:6" ht="15.75" customHeight="1" x14ac:dyDescent="0.25">
      <c r="F838" s="1"/>
    </row>
    <row r="839" spans="6:6" ht="15.75" customHeight="1" x14ac:dyDescent="0.25">
      <c r="F839" s="1"/>
    </row>
    <row r="840" spans="6:6" ht="15.75" customHeight="1" x14ac:dyDescent="0.25">
      <c r="F840" s="1"/>
    </row>
    <row r="841" spans="6:6" ht="15.75" customHeight="1" x14ac:dyDescent="0.25">
      <c r="F841" s="1"/>
    </row>
    <row r="842" spans="6:6" ht="15.75" customHeight="1" x14ac:dyDescent="0.25">
      <c r="F842" s="1"/>
    </row>
    <row r="843" spans="6:6" ht="15.75" customHeight="1" x14ac:dyDescent="0.25">
      <c r="F843" s="1"/>
    </row>
    <row r="844" spans="6:6" ht="15.75" customHeight="1" x14ac:dyDescent="0.25">
      <c r="F844" s="1"/>
    </row>
    <row r="845" spans="6:6" ht="15.75" customHeight="1" x14ac:dyDescent="0.25">
      <c r="F845" s="1"/>
    </row>
    <row r="846" spans="6:6" ht="15.75" customHeight="1" x14ac:dyDescent="0.25">
      <c r="F846" s="1"/>
    </row>
    <row r="847" spans="6:6" ht="15.75" customHeight="1" x14ac:dyDescent="0.25">
      <c r="F847" s="1"/>
    </row>
    <row r="848" spans="6:6" ht="15.75" customHeight="1" x14ac:dyDescent="0.25">
      <c r="F848" s="1"/>
    </row>
    <row r="849" spans="6:6" ht="15.75" customHeight="1" x14ac:dyDescent="0.25">
      <c r="F849" s="1"/>
    </row>
    <row r="850" spans="6:6" ht="15.75" customHeight="1" x14ac:dyDescent="0.25">
      <c r="F850" s="1"/>
    </row>
    <row r="851" spans="6:6" ht="15.75" customHeight="1" x14ac:dyDescent="0.25">
      <c r="F851" s="1"/>
    </row>
    <row r="852" spans="6:6" ht="15.75" customHeight="1" x14ac:dyDescent="0.25">
      <c r="F852" s="1"/>
    </row>
    <row r="853" spans="6:6" ht="15.75" customHeight="1" x14ac:dyDescent="0.25">
      <c r="F853" s="1"/>
    </row>
    <row r="854" spans="6:6" ht="15.75" customHeight="1" x14ac:dyDescent="0.25">
      <c r="F854" s="1"/>
    </row>
    <row r="855" spans="6:6" ht="15.75" customHeight="1" x14ac:dyDescent="0.25">
      <c r="F855" s="1"/>
    </row>
    <row r="856" spans="6:6" ht="15.75" customHeight="1" x14ac:dyDescent="0.25">
      <c r="F856" s="1"/>
    </row>
    <row r="857" spans="6:6" ht="15.75" customHeight="1" x14ac:dyDescent="0.25">
      <c r="F857" s="1"/>
    </row>
    <row r="858" spans="6:6" ht="15.75" customHeight="1" x14ac:dyDescent="0.25">
      <c r="F858" s="1"/>
    </row>
    <row r="859" spans="6:6" ht="15.75" customHeight="1" x14ac:dyDescent="0.25">
      <c r="F859" s="1"/>
    </row>
    <row r="860" spans="6:6" ht="15.75" customHeight="1" x14ac:dyDescent="0.25">
      <c r="F860" s="1"/>
    </row>
    <row r="861" spans="6:6" ht="15.75" customHeight="1" x14ac:dyDescent="0.25">
      <c r="F861" s="1"/>
    </row>
    <row r="862" spans="6:6" ht="15.75" customHeight="1" x14ac:dyDescent="0.25">
      <c r="F862" s="1"/>
    </row>
    <row r="863" spans="6:6" ht="15.75" customHeight="1" x14ac:dyDescent="0.25">
      <c r="F863" s="1"/>
    </row>
    <row r="864" spans="6:6" ht="15.75" customHeight="1" x14ac:dyDescent="0.25">
      <c r="F864" s="1"/>
    </row>
    <row r="865" spans="6:6" ht="15.75" customHeight="1" x14ac:dyDescent="0.25">
      <c r="F865" s="1"/>
    </row>
    <row r="866" spans="6:6" ht="15.75" customHeight="1" x14ac:dyDescent="0.25">
      <c r="F866" s="1"/>
    </row>
    <row r="867" spans="6:6" ht="15.75" customHeight="1" x14ac:dyDescent="0.25">
      <c r="F867" s="1"/>
    </row>
    <row r="868" spans="6:6" ht="15.75" customHeight="1" x14ac:dyDescent="0.25">
      <c r="F868" s="1"/>
    </row>
    <row r="869" spans="6:6" ht="15.75" customHeight="1" x14ac:dyDescent="0.25">
      <c r="F869" s="1"/>
    </row>
    <row r="870" spans="6:6" ht="15.75" customHeight="1" x14ac:dyDescent="0.25">
      <c r="F870" s="1"/>
    </row>
    <row r="871" spans="6:6" ht="15.75" customHeight="1" x14ac:dyDescent="0.25">
      <c r="F871" s="1"/>
    </row>
    <row r="872" spans="6:6" ht="15.75" customHeight="1" x14ac:dyDescent="0.25">
      <c r="F872" s="1"/>
    </row>
    <row r="873" spans="6:6" ht="15.75" customHeight="1" x14ac:dyDescent="0.25">
      <c r="F873" s="1"/>
    </row>
    <row r="874" spans="6:6" ht="15.75" customHeight="1" x14ac:dyDescent="0.25">
      <c r="F874" s="1"/>
    </row>
    <row r="875" spans="6:6" ht="15.75" customHeight="1" x14ac:dyDescent="0.25">
      <c r="F875" s="1"/>
    </row>
    <row r="876" spans="6:6" ht="15.75" customHeight="1" x14ac:dyDescent="0.25">
      <c r="F876" s="1"/>
    </row>
    <row r="877" spans="6:6" ht="15.75" customHeight="1" x14ac:dyDescent="0.25">
      <c r="F877" s="1"/>
    </row>
    <row r="878" spans="6:6" ht="15.75" customHeight="1" x14ac:dyDescent="0.25">
      <c r="F878" s="1"/>
    </row>
    <row r="879" spans="6:6" ht="15.75" customHeight="1" x14ac:dyDescent="0.25">
      <c r="F879" s="1"/>
    </row>
    <row r="880" spans="6:6" ht="15.75" customHeight="1" x14ac:dyDescent="0.25">
      <c r="F880" s="1"/>
    </row>
    <row r="881" spans="6:6" ht="15.75" customHeight="1" x14ac:dyDescent="0.25">
      <c r="F881" s="1"/>
    </row>
    <row r="882" spans="6:6" ht="15.75" customHeight="1" x14ac:dyDescent="0.25">
      <c r="F882" s="1"/>
    </row>
    <row r="883" spans="6:6" ht="15.75" customHeight="1" x14ac:dyDescent="0.25">
      <c r="F883" s="1"/>
    </row>
    <row r="884" spans="6:6" ht="15.75" customHeight="1" x14ac:dyDescent="0.25">
      <c r="F884" s="1"/>
    </row>
    <row r="885" spans="6:6" ht="15.75" customHeight="1" x14ac:dyDescent="0.25">
      <c r="F885" s="1"/>
    </row>
    <row r="886" spans="6:6" ht="15.75" customHeight="1" x14ac:dyDescent="0.25">
      <c r="F886" s="1"/>
    </row>
    <row r="887" spans="6:6" ht="15.75" customHeight="1" x14ac:dyDescent="0.25">
      <c r="F887" s="1"/>
    </row>
    <row r="888" spans="6:6" ht="15.75" customHeight="1" x14ac:dyDescent="0.25">
      <c r="F888" s="1"/>
    </row>
    <row r="889" spans="6:6" ht="15.75" customHeight="1" x14ac:dyDescent="0.25">
      <c r="F889" s="1"/>
    </row>
    <row r="890" spans="6:6" ht="15.75" customHeight="1" x14ac:dyDescent="0.25">
      <c r="F890" s="1"/>
    </row>
    <row r="891" spans="6:6" ht="15.75" customHeight="1" x14ac:dyDescent="0.25">
      <c r="F891" s="1"/>
    </row>
    <row r="892" spans="6:6" ht="15.75" customHeight="1" x14ac:dyDescent="0.25">
      <c r="F892" s="1"/>
    </row>
    <row r="893" spans="6:6" ht="15.75" customHeight="1" x14ac:dyDescent="0.25">
      <c r="F893" s="1"/>
    </row>
    <row r="894" spans="6:6" ht="15.75" customHeight="1" x14ac:dyDescent="0.25">
      <c r="F894" s="1"/>
    </row>
    <row r="895" spans="6:6" ht="15.75" customHeight="1" x14ac:dyDescent="0.25">
      <c r="F895" s="1"/>
    </row>
    <row r="896" spans="6:6" ht="15.75" customHeight="1" x14ac:dyDescent="0.25">
      <c r="F896" s="1"/>
    </row>
    <row r="897" spans="6:6" ht="15.75" customHeight="1" x14ac:dyDescent="0.25">
      <c r="F897" s="1"/>
    </row>
    <row r="898" spans="6:6" ht="15.75" customHeight="1" x14ac:dyDescent="0.25">
      <c r="F898" s="1"/>
    </row>
    <row r="899" spans="6:6" ht="15.75" customHeight="1" x14ac:dyDescent="0.25">
      <c r="F899" s="1"/>
    </row>
    <row r="900" spans="6:6" ht="15.75" customHeight="1" x14ac:dyDescent="0.25">
      <c r="F900" s="1"/>
    </row>
    <row r="901" spans="6:6" ht="15.75" customHeight="1" x14ac:dyDescent="0.25">
      <c r="F901" s="1"/>
    </row>
    <row r="902" spans="6:6" ht="15.75" customHeight="1" x14ac:dyDescent="0.25">
      <c r="F902" s="1"/>
    </row>
    <row r="903" spans="6:6" ht="15.75" customHeight="1" x14ac:dyDescent="0.25">
      <c r="F903" s="1"/>
    </row>
    <row r="904" spans="6:6" ht="15.75" customHeight="1" x14ac:dyDescent="0.25">
      <c r="F904" s="1"/>
    </row>
    <row r="905" spans="6:6" ht="15.75" customHeight="1" x14ac:dyDescent="0.25">
      <c r="F905" s="1"/>
    </row>
    <row r="906" spans="6:6" ht="15.75" customHeight="1" x14ac:dyDescent="0.25">
      <c r="F906" s="1"/>
    </row>
    <row r="907" spans="6:6" ht="15.75" customHeight="1" x14ac:dyDescent="0.25">
      <c r="F907" s="1"/>
    </row>
    <row r="908" spans="6:6" ht="15.75" customHeight="1" x14ac:dyDescent="0.25">
      <c r="F908" s="1"/>
    </row>
    <row r="909" spans="6:6" ht="15.75" customHeight="1" x14ac:dyDescent="0.25">
      <c r="F909" s="1"/>
    </row>
    <row r="910" spans="6:6" ht="15.75" customHeight="1" x14ac:dyDescent="0.25">
      <c r="F910" s="1"/>
    </row>
    <row r="911" spans="6:6" ht="15.75" customHeight="1" x14ac:dyDescent="0.25">
      <c r="F911" s="1"/>
    </row>
    <row r="912" spans="6:6" ht="15.75" customHeight="1" x14ac:dyDescent="0.25">
      <c r="F912" s="1"/>
    </row>
    <row r="913" spans="6:6" ht="15.75" customHeight="1" x14ac:dyDescent="0.25">
      <c r="F913" s="1"/>
    </row>
    <row r="914" spans="6:6" ht="15.75" customHeight="1" x14ac:dyDescent="0.25">
      <c r="F914" s="1"/>
    </row>
    <row r="915" spans="6:6" ht="15.75" customHeight="1" x14ac:dyDescent="0.25">
      <c r="F915" s="1"/>
    </row>
    <row r="916" spans="6:6" ht="15.75" customHeight="1" x14ac:dyDescent="0.25">
      <c r="F916" s="1"/>
    </row>
    <row r="917" spans="6:6" ht="15.75" customHeight="1" x14ac:dyDescent="0.25">
      <c r="F917" s="1"/>
    </row>
    <row r="918" spans="6:6" ht="15.75" customHeight="1" x14ac:dyDescent="0.25">
      <c r="F918" s="1"/>
    </row>
    <row r="919" spans="6:6" ht="15.75" customHeight="1" x14ac:dyDescent="0.25">
      <c r="F919" s="1"/>
    </row>
    <row r="920" spans="6:6" ht="15.75" customHeight="1" x14ac:dyDescent="0.25">
      <c r="F920" s="1"/>
    </row>
    <row r="921" spans="6:6" ht="15.75" customHeight="1" x14ac:dyDescent="0.25">
      <c r="F921" s="1"/>
    </row>
    <row r="922" spans="6:6" ht="15.75" customHeight="1" x14ac:dyDescent="0.25">
      <c r="F922" s="1"/>
    </row>
    <row r="923" spans="6:6" ht="15.75" customHeight="1" x14ac:dyDescent="0.25">
      <c r="F923" s="1"/>
    </row>
    <row r="924" spans="6:6" ht="15.75" customHeight="1" x14ac:dyDescent="0.25">
      <c r="F924" s="1"/>
    </row>
    <row r="925" spans="6:6" ht="15.75" customHeight="1" x14ac:dyDescent="0.25">
      <c r="F925" s="1"/>
    </row>
    <row r="926" spans="6:6" ht="15.75" customHeight="1" x14ac:dyDescent="0.25">
      <c r="F926" s="1"/>
    </row>
    <row r="927" spans="6:6" ht="15.75" customHeight="1" x14ac:dyDescent="0.25">
      <c r="F927" s="1"/>
    </row>
    <row r="928" spans="6:6" ht="15.75" customHeight="1" x14ac:dyDescent="0.25">
      <c r="F928" s="1"/>
    </row>
    <row r="929" spans="6:6" ht="15.75" customHeight="1" x14ac:dyDescent="0.25">
      <c r="F929" s="1"/>
    </row>
    <row r="930" spans="6:6" ht="15.75" customHeight="1" x14ac:dyDescent="0.25">
      <c r="F930" s="1"/>
    </row>
    <row r="931" spans="6:6" ht="15.75" customHeight="1" x14ac:dyDescent="0.25">
      <c r="F931" s="1"/>
    </row>
    <row r="932" spans="6:6" ht="15.75" customHeight="1" x14ac:dyDescent="0.25">
      <c r="F932" s="1"/>
    </row>
    <row r="933" spans="6:6" ht="15.75" customHeight="1" x14ac:dyDescent="0.25">
      <c r="F933" s="1"/>
    </row>
    <row r="934" spans="6:6" ht="15.75" customHeight="1" x14ac:dyDescent="0.25">
      <c r="F934" s="1"/>
    </row>
    <row r="935" spans="6:6" ht="15.75" customHeight="1" x14ac:dyDescent="0.25">
      <c r="F935" s="1"/>
    </row>
    <row r="936" spans="6:6" ht="15.75" customHeight="1" x14ac:dyDescent="0.25">
      <c r="F936" s="1"/>
    </row>
    <row r="937" spans="6:6" ht="15.75" customHeight="1" x14ac:dyDescent="0.25">
      <c r="F937" s="1"/>
    </row>
    <row r="938" spans="6:6" ht="15.75" customHeight="1" x14ac:dyDescent="0.25">
      <c r="F938" s="1"/>
    </row>
    <row r="939" spans="6:6" ht="15.75" customHeight="1" x14ac:dyDescent="0.25">
      <c r="F939" s="1"/>
    </row>
    <row r="940" spans="6:6" ht="15.75" customHeight="1" x14ac:dyDescent="0.25">
      <c r="F940" s="1"/>
    </row>
    <row r="941" spans="6:6" ht="15.75" customHeight="1" x14ac:dyDescent="0.25">
      <c r="F941" s="1"/>
    </row>
    <row r="942" spans="6:6" ht="15.75" customHeight="1" x14ac:dyDescent="0.25">
      <c r="F942" s="1"/>
    </row>
    <row r="943" spans="6:6" ht="15.75" customHeight="1" x14ac:dyDescent="0.25">
      <c r="F943" s="1"/>
    </row>
    <row r="944" spans="6:6" ht="15.75" customHeight="1" x14ac:dyDescent="0.25">
      <c r="F944" s="1"/>
    </row>
    <row r="945" spans="6:6" ht="15.75" customHeight="1" x14ac:dyDescent="0.25">
      <c r="F945" s="1"/>
    </row>
    <row r="946" spans="6:6" ht="15.75" customHeight="1" x14ac:dyDescent="0.25">
      <c r="F946" s="1"/>
    </row>
    <row r="947" spans="6:6" ht="15.75" customHeight="1" x14ac:dyDescent="0.25">
      <c r="F947" s="1"/>
    </row>
    <row r="948" spans="6:6" ht="15.75" customHeight="1" x14ac:dyDescent="0.25">
      <c r="F948" s="1"/>
    </row>
    <row r="949" spans="6:6" ht="15.75" customHeight="1" x14ac:dyDescent="0.25">
      <c r="F949" s="1"/>
    </row>
    <row r="950" spans="6:6" ht="15.75" customHeight="1" x14ac:dyDescent="0.25">
      <c r="F950" s="1"/>
    </row>
    <row r="951" spans="6:6" ht="15.75" customHeight="1" x14ac:dyDescent="0.25">
      <c r="F951" s="1"/>
    </row>
    <row r="952" spans="6:6" ht="15.75" customHeight="1" x14ac:dyDescent="0.25">
      <c r="F952" s="1"/>
    </row>
    <row r="953" spans="6:6" ht="15.75" customHeight="1" x14ac:dyDescent="0.25">
      <c r="F953" s="1"/>
    </row>
    <row r="954" spans="6:6" ht="15.75" customHeight="1" x14ac:dyDescent="0.25">
      <c r="F954" s="1"/>
    </row>
    <row r="955" spans="6:6" ht="15.75" customHeight="1" x14ac:dyDescent="0.25">
      <c r="F955" s="1"/>
    </row>
    <row r="956" spans="6:6" ht="15.75" customHeight="1" x14ac:dyDescent="0.25">
      <c r="F956" s="1"/>
    </row>
    <row r="957" spans="6:6" ht="15.75" customHeight="1" x14ac:dyDescent="0.25">
      <c r="F957" s="1"/>
    </row>
    <row r="958" spans="6:6" ht="15.75" customHeight="1" x14ac:dyDescent="0.25">
      <c r="F958" s="1"/>
    </row>
    <row r="959" spans="6:6" ht="15.75" customHeight="1" x14ac:dyDescent="0.25">
      <c r="F959" s="1"/>
    </row>
    <row r="960" spans="6:6" ht="15.75" customHeight="1" x14ac:dyDescent="0.25">
      <c r="F960" s="1"/>
    </row>
    <row r="961" spans="6:6" ht="15.75" customHeight="1" x14ac:dyDescent="0.25">
      <c r="F961" s="1"/>
    </row>
    <row r="962" spans="6:6" ht="15.75" customHeight="1" x14ac:dyDescent="0.25">
      <c r="F962" s="1"/>
    </row>
    <row r="963" spans="6:6" ht="15.75" customHeight="1" x14ac:dyDescent="0.25">
      <c r="F963" s="1"/>
    </row>
    <row r="964" spans="6:6" ht="15.75" customHeight="1" x14ac:dyDescent="0.25">
      <c r="F964" s="1"/>
    </row>
    <row r="965" spans="6:6" ht="15.75" customHeight="1" x14ac:dyDescent="0.25">
      <c r="F965" s="1"/>
    </row>
    <row r="966" spans="6:6" ht="15.75" customHeight="1" x14ac:dyDescent="0.25">
      <c r="F966" s="1"/>
    </row>
    <row r="967" spans="6:6" ht="15.75" customHeight="1" x14ac:dyDescent="0.25">
      <c r="F967" s="1"/>
    </row>
    <row r="968" spans="6:6" ht="15.75" customHeight="1" x14ac:dyDescent="0.25">
      <c r="F968" s="1"/>
    </row>
    <row r="969" spans="6:6" ht="15.75" customHeight="1" x14ac:dyDescent="0.25">
      <c r="F969" s="1"/>
    </row>
    <row r="970" spans="6:6" ht="15.75" customHeight="1" x14ac:dyDescent="0.25">
      <c r="F970" s="1"/>
    </row>
    <row r="971" spans="6:6" ht="15.75" customHeight="1" x14ac:dyDescent="0.25">
      <c r="F971" s="1"/>
    </row>
    <row r="972" spans="6:6" ht="15.75" customHeight="1" x14ac:dyDescent="0.25">
      <c r="F972" s="1"/>
    </row>
    <row r="973" spans="6:6" ht="15.75" customHeight="1" x14ac:dyDescent="0.25">
      <c r="F973" s="1"/>
    </row>
    <row r="974" spans="6:6" ht="15.75" customHeight="1" x14ac:dyDescent="0.25">
      <c r="F974" s="1"/>
    </row>
    <row r="975" spans="6:6" ht="15.75" customHeight="1" x14ac:dyDescent="0.25">
      <c r="F975" s="1"/>
    </row>
    <row r="976" spans="6:6" ht="15.75" customHeight="1" x14ac:dyDescent="0.25">
      <c r="F976" s="1"/>
    </row>
    <row r="977" spans="6:6" ht="15.75" customHeight="1" x14ac:dyDescent="0.25">
      <c r="F977" s="1"/>
    </row>
    <row r="978" spans="6:6" ht="15.75" customHeight="1" x14ac:dyDescent="0.25">
      <c r="F978" s="1"/>
    </row>
    <row r="979" spans="6:6" ht="15.75" customHeight="1" x14ac:dyDescent="0.25">
      <c r="F979" s="1"/>
    </row>
    <row r="980" spans="6:6" ht="15.75" customHeight="1" x14ac:dyDescent="0.25">
      <c r="F980" s="1"/>
    </row>
    <row r="981" spans="6:6" ht="15.75" customHeight="1" x14ac:dyDescent="0.25">
      <c r="F981" s="1"/>
    </row>
    <row r="982" spans="6:6" ht="15.75" customHeight="1" x14ac:dyDescent="0.25">
      <c r="F982" s="1"/>
    </row>
    <row r="983" spans="6:6" ht="15.75" customHeight="1" x14ac:dyDescent="0.25">
      <c r="F983" s="1"/>
    </row>
    <row r="984" spans="6:6" ht="15.75" customHeight="1" x14ac:dyDescent="0.25">
      <c r="F984" s="1"/>
    </row>
    <row r="985" spans="6:6" ht="15.75" customHeight="1" x14ac:dyDescent="0.25">
      <c r="F985" s="1"/>
    </row>
    <row r="986" spans="6:6" ht="15.75" customHeight="1" x14ac:dyDescent="0.25">
      <c r="F986" s="1"/>
    </row>
    <row r="987" spans="6:6" ht="15.75" customHeight="1" x14ac:dyDescent="0.25">
      <c r="F987" s="1"/>
    </row>
    <row r="988" spans="6:6" ht="15.75" customHeight="1" x14ac:dyDescent="0.25">
      <c r="F988" s="1"/>
    </row>
    <row r="989" spans="6:6" ht="15.75" customHeight="1" x14ac:dyDescent="0.25">
      <c r="F989" s="1"/>
    </row>
    <row r="990" spans="6:6" ht="15.75" customHeight="1" x14ac:dyDescent="0.25">
      <c r="F990" s="1"/>
    </row>
    <row r="991" spans="6:6" ht="15.75" customHeight="1" x14ac:dyDescent="0.25">
      <c r="F991" s="1"/>
    </row>
    <row r="992" spans="6:6" ht="15.75" customHeight="1" x14ac:dyDescent="0.25">
      <c r="F992" s="1"/>
    </row>
    <row r="993" spans="6:6" ht="15.75" customHeight="1" x14ac:dyDescent="0.25">
      <c r="F993" s="1"/>
    </row>
  </sheetData>
  <mergeCells count="2">
    <mergeCell ref="B2:F2"/>
    <mergeCell ref="D16:E16"/>
  </mergeCell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Rikhter.V</cp:lastModifiedBy>
  <cp:lastPrinted>2022-11-17T08:16:38Z</cp:lastPrinted>
  <dcterms:created xsi:type="dcterms:W3CDTF">2006-09-28T05:33:49Z</dcterms:created>
  <dcterms:modified xsi:type="dcterms:W3CDTF">2022-11-17T08:23:43Z</dcterms:modified>
</cp:coreProperties>
</file>